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20\CIP City\406 - Water Replacement\Bellvue BWS and BWR Pump Improvements\B. Purchasing\2. Bid Docs\b. Design\"/>
    </mc:Choice>
  </mc:AlternateContent>
  <bookViews>
    <workbookView xWindow="0" yWindow="0" windowWidth="28800" windowHeight="11700" activeTab="3"/>
  </bookViews>
  <sheets>
    <sheet name="BWS System Curve" sheetId="11" r:id="rId1"/>
    <sheet name="System and Pumping Curves" sheetId="1" r:id="rId2"/>
    <sheet name="BWS System Curve-24in" sheetId="10" r:id="rId3"/>
    <sheet name="Leopold Curve" sheetId="7" r:id="rId4"/>
  </sheets>
  <calcPr calcId="162913"/>
</workbook>
</file>

<file path=xl/calcChain.xml><?xml version="1.0" encoding="utf-8"?>
<calcChain xmlns="http://schemas.openxmlformats.org/spreadsheetml/2006/main">
  <c r="E4" i="1" l="1"/>
  <c r="G7" i="1" s="1"/>
  <c r="G8" i="1" l="1"/>
  <c r="AV54" i="10"/>
  <c r="AV52" i="10"/>
  <c r="AV45" i="10"/>
  <c r="AV36" i="10"/>
  <c r="AV29" i="10"/>
  <c r="AV28" i="10"/>
  <c r="AV21" i="10"/>
  <c r="AV20" i="10"/>
  <c r="BF14" i="10"/>
  <c r="BF58" i="10"/>
  <c r="BE58" i="10"/>
  <c r="BD58" i="10"/>
  <c r="BC58" i="10"/>
  <c r="AR58" i="10"/>
  <c r="AQ58" i="10"/>
  <c r="AP58" i="10"/>
  <c r="AO58" i="10"/>
  <c r="AN58" i="10"/>
  <c r="AM58" i="10"/>
  <c r="AU58" i="10" s="1"/>
  <c r="BF57" i="10"/>
  <c r="BE57" i="10"/>
  <c r="BD57" i="10"/>
  <c r="BC57" i="10"/>
  <c r="AR57" i="10"/>
  <c r="AQ57" i="10"/>
  <c r="AP57" i="10"/>
  <c r="AO57" i="10"/>
  <c r="AN57" i="10"/>
  <c r="AM57" i="10"/>
  <c r="AV57" i="10" s="1"/>
  <c r="BF56" i="10"/>
  <c r="BE56" i="10"/>
  <c r="BD56" i="10"/>
  <c r="BC56" i="10"/>
  <c r="AR56" i="10"/>
  <c r="AQ56" i="10"/>
  <c r="AP56" i="10"/>
  <c r="AO56" i="10"/>
  <c r="AN56" i="10"/>
  <c r="AM56" i="10"/>
  <c r="AU56" i="10" s="1"/>
  <c r="BF55" i="10"/>
  <c r="BE55" i="10"/>
  <c r="BD55" i="10"/>
  <c r="BC55" i="10"/>
  <c r="AW55" i="10"/>
  <c r="AS55" i="10"/>
  <c r="AR55" i="10"/>
  <c r="AQ55" i="10"/>
  <c r="AP55" i="10"/>
  <c r="AO55" i="10"/>
  <c r="AN55" i="10"/>
  <c r="AM55" i="10"/>
  <c r="BG55" i="10" s="1"/>
  <c r="BF54" i="10"/>
  <c r="BE54" i="10"/>
  <c r="BD54" i="10"/>
  <c r="BC54" i="10"/>
  <c r="AT54" i="10"/>
  <c r="AR54" i="10"/>
  <c r="AQ54" i="10"/>
  <c r="AP54" i="10"/>
  <c r="AO54" i="10"/>
  <c r="AN54" i="10"/>
  <c r="AM54" i="10"/>
  <c r="BG53" i="10"/>
  <c r="BF53" i="10"/>
  <c r="BE53" i="10"/>
  <c r="BD53" i="10"/>
  <c r="BC53" i="10"/>
  <c r="AS53" i="10"/>
  <c r="AR53" i="10"/>
  <c r="AQ53" i="10"/>
  <c r="AV53" i="10" s="1"/>
  <c r="AP53" i="10"/>
  <c r="AO53" i="10"/>
  <c r="AN53" i="10"/>
  <c r="AM53" i="10"/>
  <c r="BF52" i="10"/>
  <c r="BE52" i="10"/>
  <c r="BD52" i="10"/>
  <c r="BC52" i="10"/>
  <c r="AR52" i="10"/>
  <c r="AQ52" i="10"/>
  <c r="AP52" i="10"/>
  <c r="AO52" i="10"/>
  <c r="AN52" i="10"/>
  <c r="AM52" i="10"/>
  <c r="BG52" i="10" s="1"/>
  <c r="BF51" i="10"/>
  <c r="BE51" i="10"/>
  <c r="BD51" i="10"/>
  <c r="BC51" i="10"/>
  <c r="AU51" i="10"/>
  <c r="AR51" i="10"/>
  <c r="AQ51" i="10"/>
  <c r="AP51" i="10"/>
  <c r="AO51" i="10"/>
  <c r="AN51" i="10"/>
  <c r="AM51" i="10"/>
  <c r="AT51" i="10" s="1"/>
  <c r="BF50" i="10"/>
  <c r="BE50" i="10"/>
  <c r="BD50" i="10"/>
  <c r="BC50" i="10"/>
  <c r="AR50" i="10"/>
  <c r="AQ50" i="10"/>
  <c r="AP50" i="10"/>
  <c r="AO50" i="10"/>
  <c r="AN50" i="10"/>
  <c r="AM50" i="10"/>
  <c r="BF49" i="10"/>
  <c r="BE49" i="10"/>
  <c r="BD49" i="10"/>
  <c r="BC49" i="10"/>
  <c r="AR49" i="10"/>
  <c r="AQ49" i="10"/>
  <c r="AP49" i="10"/>
  <c r="AO49" i="10"/>
  <c r="AN49" i="10"/>
  <c r="AM49" i="10"/>
  <c r="AW49" i="10" s="1"/>
  <c r="BF48" i="10"/>
  <c r="BE48" i="10"/>
  <c r="BD48" i="10"/>
  <c r="BC48" i="10"/>
  <c r="AR48" i="10"/>
  <c r="AW48" i="10" s="1"/>
  <c r="AQ48" i="10"/>
  <c r="AP48" i="10"/>
  <c r="AO48" i="10"/>
  <c r="AN48" i="10"/>
  <c r="AM48" i="10"/>
  <c r="AU48" i="10" s="1"/>
  <c r="BG47" i="10"/>
  <c r="BF47" i="10"/>
  <c r="BE47" i="10"/>
  <c r="BD47" i="10"/>
  <c r="BC47" i="10"/>
  <c r="AS47" i="10"/>
  <c r="AR47" i="10"/>
  <c r="AW47" i="10" s="1"/>
  <c r="AQ47" i="10"/>
  <c r="AP47" i="10"/>
  <c r="AO47" i="10"/>
  <c r="AN47" i="10"/>
  <c r="AM47" i="10"/>
  <c r="AV47" i="10" s="1"/>
  <c r="BG46" i="10"/>
  <c r="BF46" i="10"/>
  <c r="BE46" i="10"/>
  <c r="BD46" i="10"/>
  <c r="BC46" i="10"/>
  <c r="AT46" i="10"/>
  <c r="AR46" i="10"/>
  <c r="AQ46" i="10"/>
  <c r="AV46" i="10" s="1"/>
  <c r="AP46" i="10"/>
  <c r="AO46" i="10"/>
  <c r="AN46" i="10"/>
  <c r="AM46" i="10"/>
  <c r="BG45" i="10"/>
  <c r="BF45" i="10"/>
  <c r="BE45" i="10"/>
  <c r="BD45" i="10"/>
  <c r="BC45" i="10"/>
  <c r="AS45" i="10"/>
  <c r="AR45" i="10"/>
  <c r="AQ45" i="10"/>
  <c r="AP45" i="10"/>
  <c r="AO45" i="10"/>
  <c r="AN45" i="10"/>
  <c r="AM45" i="10"/>
  <c r="BF44" i="10"/>
  <c r="BE44" i="10"/>
  <c r="BD44" i="10"/>
  <c r="BC44" i="10"/>
  <c r="AR44" i="10"/>
  <c r="AQ44" i="10"/>
  <c r="AP44" i="10"/>
  <c r="AO44" i="10"/>
  <c r="AN44" i="10"/>
  <c r="AM44" i="10"/>
  <c r="BG44" i="10" s="1"/>
  <c r="BF43" i="10"/>
  <c r="BE43" i="10"/>
  <c r="BD43" i="10"/>
  <c r="BC43" i="10"/>
  <c r="AR43" i="10"/>
  <c r="AQ43" i="10"/>
  <c r="AP43" i="10"/>
  <c r="AO43" i="10"/>
  <c r="AN43" i="10"/>
  <c r="AM43" i="10"/>
  <c r="AT43" i="10" s="1"/>
  <c r="BF42" i="10"/>
  <c r="BE42" i="10"/>
  <c r="BD42" i="10"/>
  <c r="BC42" i="10"/>
  <c r="AR42" i="10"/>
  <c r="AQ42" i="10"/>
  <c r="AP42" i="10"/>
  <c r="AO42" i="10"/>
  <c r="AN42" i="10"/>
  <c r="AM42" i="10"/>
  <c r="AU42" i="10" s="1"/>
  <c r="BF41" i="10"/>
  <c r="BE41" i="10"/>
  <c r="BD41" i="10"/>
  <c r="BC41" i="10"/>
  <c r="AR41" i="10"/>
  <c r="AW41" i="10" s="1"/>
  <c r="AQ41" i="10"/>
  <c r="AP41" i="10"/>
  <c r="AO41" i="10"/>
  <c r="AN41" i="10"/>
  <c r="AM41" i="10"/>
  <c r="AU41" i="10" s="1"/>
  <c r="BG40" i="10"/>
  <c r="BF40" i="10"/>
  <c r="BE40" i="10"/>
  <c r="BD40" i="10"/>
  <c r="BC40" i="10"/>
  <c r="AR40" i="10"/>
  <c r="AW40" i="10" s="1"/>
  <c r="AQ40" i="10"/>
  <c r="AP40" i="10"/>
  <c r="AO40" i="10"/>
  <c r="AT40" i="10" s="1"/>
  <c r="AN40" i="10"/>
  <c r="AM40" i="10"/>
  <c r="AV40" i="10" s="1"/>
  <c r="BG39" i="10"/>
  <c r="BF39" i="10"/>
  <c r="BE39" i="10"/>
  <c r="BD39" i="10"/>
  <c r="BC39" i="10"/>
  <c r="AS39" i="10"/>
  <c r="AR39" i="10"/>
  <c r="AW39" i="10" s="1"/>
  <c r="AQ39" i="10"/>
  <c r="AV39" i="10" s="1"/>
  <c r="AP39" i="10"/>
  <c r="AO39" i="10"/>
  <c r="AN39" i="10"/>
  <c r="AM39" i="10"/>
  <c r="BG38" i="10"/>
  <c r="BF38" i="10"/>
  <c r="BE38" i="10"/>
  <c r="BD38" i="10"/>
  <c r="BC38" i="10"/>
  <c r="AR38" i="10"/>
  <c r="AQ38" i="10"/>
  <c r="AV38" i="10" s="1"/>
  <c r="AP38" i="10"/>
  <c r="AO38" i="10"/>
  <c r="AT38" i="10" s="1"/>
  <c r="AN38" i="10"/>
  <c r="AM38" i="10"/>
  <c r="BF37" i="10"/>
  <c r="BE37" i="10"/>
  <c r="BD37" i="10"/>
  <c r="BC37" i="10"/>
  <c r="AR37" i="10"/>
  <c r="AQ37" i="10"/>
  <c r="AP37" i="10"/>
  <c r="AO37" i="10"/>
  <c r="AN37" i="10"/>
  <c r="AM37" i="10"/>
  <c r="BG37" i="10" s="1"/>
  <c r="BF36" i="10"/>
  <c r="BE36" i="10"/>
  <c r="BD36" i="10"/>
  <c r="BC36" i="10"/>
  <c r="AT36" i="10"/>
  <c r="AS36" i="10"/>
  <c r="AR36" i="10"/>
  <c r="AW36" i="10" s="1"/>
  <c r="AQ36" i="10"/>
  <c r="AP36" i="10"/>
  <c r="AO36" i="10"/>
  <c r="AN36" i="10"/>
  <c r="AM36" i="10"/>
  <c r="BG36" i="10" s="1"/>
  <c r="BF35" i="10"/>
  <c r="BE35" i="10"/>
  <c r="BD35" i="10"/>
  <c r="BC35" i="10"/>
  <c r="AR35" i="10"/>
  <c r="AQ35" i="10"/>
  <c r="AP35" i="10"/>
  <c r="AU35" i="10" s="1"/>
  <c r="AO35" i="10"/>
  <c r="AN35" i="10"/>
  <c r="AM35" i="10"/>
  <c r="BF34" i="10"/>
  <c r="BE34" i="10"/>
  <c r="BD34" i="10"/>
  <c r="BC34" i="10"/>
  <c r="AR34" i="10"/>
  <c r="AQ34" i="10"/>
  <c r="AP34" i="10"/>
  <c r="AO34" i="10"/>
  <c r="AN34" i="10"/>
  <c r="AM34" i="10"/>
  <c r="AU34" i="10" s="1"/>
  <c r="BF33" i="10"/>
  <c r="BE33" i="10"/>
  <c r="BD33" i="10"/>
  <c r="BC33" i="10"/>
  <c r="AR33" i="10"/>
  <c r="AW33" i="10" s="1"/>
  <c r="AQ33" i="10"/>
  <c r="AP33" i="10"/>
  <c r="AO33" i="10"/>
  <c r="AN33" i="10"/>
  <c r="AM33" i="10"/>
  <c r="BF32" i="10"/>
  <c r="BE32" i="10"/>
  <c r="BD32" i="10"/>
  <c r="BC32" i="10"/>
  <c r="AR32" i="10"/>
  <c r="AQ32" i="10"/>
  <c r="AP32" i="10"/>
  <c r="AO32" i="10"/>
  <c r="AN32" i="10"/>
  <c r="AM32" i="10"/>
  <c r="AU32" i="10" s="1"/>
  <c r="BF31" i="10"/>
  <c r="BE31" i="10"/>
  <c r="BD31" i="10"/>
  <c r="BC31" i="10"/>
  <c r="AR31" i="10"/>
  <c r="AQ31" i="10"/>
  <c r="AP31" i="10"/>
  <c r="AO31" i="10"/>
  <c r="AN31" i="10"/>
  <c r="AM31" i="10"/>
  <c r="BG31" i="10" s="1"/>
  <c r="BG30" i="10"/>
  <c r="BF30" i="10"/>
  <c r="BE30" i="10"/>
  <c r="BD30" i="10"/>
  <c r="BC30" i="10"/>
  <c r="AT30" i="10"/>
  <c r="AR30" i="10"/>
  <c r="AQ30" i="10"/>
  <c r="AV30" i="10" s="1"/>
  <c r="AP30" i="10"/>
  <c r="AO30" i="10"/>
  <c r="AN30" i="10"/>
  <c r="AM30" i="10"/>
  <c r="BF29" i="10"/>
  <c r="BE29" i="10"/>
  <c r="BD29" i="10"/>
  <c r="BC29" i="10"/>
  <c r="AR29" i="10"/>
  <c r="AW29" i="10" s="1"/>
  <c r="AQ29" i="10"/>
  <c r="AP29" i="10"/>
  <c r="AO29" i="10"/>
  <c r="AN29" i="10"/>
  <c r="AM29" i="10"/>
  <c r="BG29" i="10" s="1"/>
  <c r="BF28" i="10"/>
  <c r="BE28" i="10"/>
  <c r="BD28" i="10"/>
  <c r="BC28" i="10"/>
  <c r="AT28" i="10"/>
  <c r="AR28" i="10"/>
  <c r="AQ28" i="10"/>
  <c r="AP28" i="10"/>
  <c r="AO28" i="10"/>
  <c r="AN28" i="10"/>
  <c r="AM28" i="10"/>
  <c r="BG28" i="10" s="1"/>
  <c r="BF27" i="10"/>
  <c r="BE27" i="10"/>
  <c r="BD27" i="10"/>
  <c r="BC27" i="10"/>
  <c r="AR27" i="10"/>
  <c r="AQ27" i="10"/>
  <c r="AP27" i="10"/>
  <c r="AO27" i="10"/>
  <c r="AN27" i="10"/>
  <c r="AM27" i="10"/>
  <c r="BF26" i="10"/>
  <c r="BE26" i="10"/>
  <c r="BD26" i="10"/>
  <c r="BC26" i="10"/>
  <c r="AR26" i="10"/>
  <c r="AQ26" i="10"/>
  <c r="AP26" i="10"/>
  <c r="AO26" i="10"/>
  <c r="AN26" i="10"/>
  <c r="AM26" i="10"/>
  <c r="AU26" i="10" s="1"/>
  <c r="BF25" i="10"/>
  <c r="BE25" i="10"/>
  <c r="BD25" i="10"/>
  <c r="BC25" i="10"/>
  <c r="AR25" i="10"/>
  <c r="AW25" i="10" s="1"/>
  <c r="AQ25" i="10"/>
  <c r="AP25" i="10"/>
  <c r="AO25" i="10"/>
  <c r="AN25" i="10"/>
  <c r="AM25" i="10"/>
  <c r="AU25" i="10" s="1"/>
  <c r="BF24" i="10"/>
  <c r="BE24" i="10"/>
  <c r="BD24" i="10"/>
  <c r="BC24" i="10"/>
  <c r="AR24" i="10"/>
  <c r="AQ24" i="10"/>
  <c r="AP24" i="10"/>
  <c r="AO24" i="10"/>
  <c r="AT24" i="10" s="1"/>
  <c r="AN24" i="10"/>
  <c r="AS24" i="10" s="1"/>
  <c r="AM24" i="10"/>
  <c r="AW24" i="10" s="1"/>
  <c r="BF23" i="10"/>
  <c r="BE23" i="10"/>
  <c r="BD23" i="10"/>
  <c r="BC23" i="10"/>
  <c r="AR23" i="10"/>
  <c r="AQ23" i="10"/>
  <c r="AP23" i="10"/>
  <c r="AO23" i="10"/>
  <c r="AN23" i="10"/>
  <c r="AM23" i="10"/>
  <c r="AW23" i="10" s="1"/>
  <c r="BG22" i="10"/>
  <c r="BF22" i="10"/>
  <c r="BE22" i="10"/>
  <c r="BD22" i="10"/>
  <c r="BC22" i="10"/>
  <c r="AR22" i="10"/>
  <c r="AQ22" i="10"/>
  <c r="AV22" i="10" s="1"/>
  <c r="AP22" i="10"/>
  <c r="AO22" i="10"/>
  <c r="AN22" i="10"/>
  <c r="AM22" i="10"/>
  <c r="BG21" i="10"/>
  <c r="BF21" i="10"/>
  <c r="BE21" i="10"/>
  <c r="BD21" i="10"/>
  <c r="BC21" i="10"/>
  <c r="AR21" i="10"/>
  <c r="AW21" i="10" s="1"/>
  <c r="AQ21" i="10"/>
  <c r="AP21" i="10"/>
  <c r="AO21" i="10"/>
  <c r="AN21" i="10"/>
  <c r="AM21" i="10"/>
  <c r="AS21" i="10" s="1"/>
  <c r="BF20" i="10"/>
  <c r="BE20" i="10"/>
  <c r="BD20" i="10"/>
  <c r="BC20" i="10"/>
  <c r="AT20" i="10"/>
  <c r="AR20" i="10"/>
  <c r="AQ20" i="10"/>
  <c r="AP20" i="10"/>
  <c r="AO20" i="10"/>
  <c r="AN20" i="10"/>
  <c r="AM20" i="10"/>
  <c r="BG20" i="10" s="1"/>
  <c r="BF19" i="10"/>
  <c r="BE19" i="10"/>
  <c r="BD19" i="10"/>
  <c r="BC19" i="10"/>
  <c r="AR19" i="10"/>
  <c r="AQ19" i="10"/>
  <c r="AP19" i="10"/>
  <c r="AO19" i="10"/>
  <c r="AN19" i="10"/>
  <c r="AM19" i="10"/>
  <c r="BF18" i="10"/>
  <c r="BE18" i="10"/>
  <c r="BD18" i="10"/>
  <c r="BC18" i="10"/>
  <c r="AR18" i="10"/>
  <c r="AQ18" i="10"/>
  <c r="AP18" i="10"/>
  <c r="AO18" i="10"/>
  <c r="AN18" i="10"/>
  <c r="AM18" i="10"/>
  <c r="AU18" i="10" s="1"/>
  <c r="BF17" i="10"/>
  <c r="BE17" i="10"/>
  <c r="BD17" i="10"/>
  <c r="BC17" i="10"/>
  <c r="AR17" i="10"/>
  <c r="AW17" i="10" s="1"/>
  <c r="AQ17" i="10"/>
  <c r="AP17" i="10"/>
  <c r="AO17" i="10"/>
  <c r="AN17" i="10"/>
  <c r="AM17" i="10"/>
  <c r="AU17" i="10" s="1"/>
  <c r="BF16" i="10"/>
  <c r="BE16" i="10"/>
  <c r="BD16" i="10"/>
  <c r="BC16" i="10"/>
  <c r="AR16" i="10"/>
  <c r="AQ16" i="10"/>
  <c r="AP16" i="10"/>
  <c r="AO16" i="10"/>
  <c r="AT16" i="10" s="1"/>
  <c r="AN16" i="10"/>
  <c r="AS16" i="10" s="1"/>
  <c r="AM16" i="10"/>
  <c r="AW16" i="10" s="1"/>
  <c r="BF15" i="10"/>
  <c r="BE15" i="10"/>
  <c r="BD15" i="10"/>
  <c r="BC15" i="10"/>
  <c r="AR15" i="10"/>
  <c r="AQ15" i="10"/>
  <c r="AP15" i="10"/>
  <c r="AO15" i="10"/>
  <c r="AN15" i="10"/>
  <c r="AM15" i="10"/>
  <c r="AW15" i="10" s="1"/>
  <c r="BG14" i="10"/>
  <c r="BE14" i="10"/>
  <c r="BD14" i="10"/>
  <c r="BC14" i="10"/>
  <c r="AR14" i="10"/>
  <c r="AQ14" i="10"/>
  <c r="AP14" i="10"/>
  <c r="AO14" i="10"/>
  <c r="AN14" i="10"/>
  <c r="AM14" i="10"/>
  <c r="G83" i="10"/>
  <c r="G84" i="10" s="1"/>
  <c r="AJ45" i="10" s="1"/>
  <c r="AJ55" i="10" s="1"/>
  <c r="AV37" i="10" l="1"/>
  <c r="BA37" i="10" s="1"/>
  <c r="AV15" i="10"/>
  <c r="AV23" i="10"/>
  <c r="AV31" i="10"/>
  <c r="BA31" i="10" s="1"/>
  <c r="BG15" i="10"/>
  <c r="AW46" i="10"/>
  <c r="AS48" i="10"/>
  <c r="AS54" i="10"/>
  <c r="BG56" i="10"/>
  <c r="AV16" i="10"/>
  <c r="AV24" i="10"/>
  <c r="AV32" i="10"/>
  <c r="AV48" i="10"/>
  <c r="AV56" i="10"/>
  <c r="AV44" i="10"/>
  <c r="AT32" i="10"/>
  <c r="AS17" i="10"/>
  <c r="AT19" i="10"/>
  <c r="AW22" i="10"/>
  <c r="AS25" i="10"/>
  <c r="AT27" i="10"/>
  <c r="AS29" i="10"/>
  <c r="AU33" i="10"/>
  <c r="AU40" i="10"/>
  <c r="AT48" i="10"/>
  <c r="AS52" i="10"/>
  <c r="AW53" i="10"/>
  <c r="AW57" i="10"/>
  <c r="AV17" i="10"/>
  <c r="AV25" i="10"/>
  <c r="AV33" i="10"/>
  <c r="BA33" i="10" s="1"/>
  <c r="AV41" i="10"/>
  <c r="BA41" i="10" s="1"/>
  <c r="AV49" i="10"/>
  <c r="AS32" i="10"/>
  <c r="BG23" i="10"/>
  <c r="AW30" i="10"/>
  <c r="AW14" i="10"/>
  <c r="AW20" i="10"/>
  <c r="AW28" i="10"/>
  <c r="AW32" i="10"/>
  <c r="AT35" i="10"/>
  <c r="AW38" i="10"/>
  <c r="AS40" i="10"/>
  <c r="AS44" i="10"/>
  <c r="AW45" i="10"/>
  <c r="BG48" i="10"/>
  <c r="AU50" i="10"/>
  <c r="AT52" i="10"/>
  <c r="AV18" i="10"/>
  <c r="AV26" i="10"/>
  <c r="AV34" i="10"/>
  <c r="AV42" i="10"/>
  <c r="BA42" i="10" s="1"/>
  <c r="AV50" i="10"/>
  <c r="BA50" i="10" s="1"/>
  <c r="AV58" i="10"/>
  <c r="BA58" i="10" s="1"/>
  <c r="AW31" i="10"/>
  <c r="AW54" i="10"/>
  <c r="AV55" i="10"/>
  <c r="BA55" i="10" s="1"/>
  <c r="AU16" i="10"/>
  <c r="AS20" i="10"/>
  <c r="AU24" i="10"/>
  <c r="AS28" i="10"/>
  <c r="AS37" i="10"/>
  <c r="AT44" i="10"/>
  <c r="BG54" i="10"/>
  <c r="AW56" i="10"/>
  <c r="AV19" i="10"/>
  <c r="AV27" i="10"/>
  <c r="AV35" i="10"/>
  <c r="BA35" i="10" s="1"/>
  <c r="AV43" i="10"/>
  <c r="AV51" i="10"/>
  <c r="BA34" i="10"/>
  <c r="BA26" i="10"/>
  <c r="BA18" i="10"/>
  <c r="BA57" i="10"/>
  <c r="BA49" i="10"/>
  <c r="BA25" i="10"/>
  <c r="BA17" i="10"/>
  <c r="BA56" i="10"/>
  <c r="BA16" i="10"/>
  <c r="BA28" i="10"/>
  <c r="BA51" i="10"/>
  <c r="BA48" i="10"/>
  <c r="BA40" i="10"/>
  <c r="BA32" i="10"/>
  <c r="BA24" i="10"/>
  <c r="BA20" i="10"/>
  <c r="BA43" i="10"/>
  <c r="BA47" i="10"/>
  <c r="BA39" i="10"/>
  <c r="BA23" i="10"/>
  <c r="BA15" i="10"/>
  <c r="BA36" i="10"/>
  <c r="BA54" i="10"/>
  <c r="BA46" i="10"/>
  <c r="BA38" i="10"/>
  <c r="BA30" i="10"/>
  <c r="BA22" i="10"/>
  <c r="BA52" i="10"/>
  <c r="BA27" i="10"/>
  <c r="BA53" i="10"/>
  <c r="BA45" i="10"/>
  <c r="BA29" i="10"/>
  <c r="BA21" i="10"/>
  <c r="BA44" i="10"/>
  <c r="BA19" i="10"/>
  <c r="AS14" i="10"/>
  <c r="BG16" i="10"/>
  <c r="AW18" i="10"/>
  <c r="AU20" i="10"/>
  <c r="AT21" i="10"/>
  <c r="AS22" i="10"/>
  <c r="BG24" i="10"/>
  <c r="AW26" i="10"/>
  <c r="AU28" i="10"/>
  <c r="AT29" i="10"/>
  <c r="AS30" i="10"/>
  <c r="BG32" i="10"/>
  <c r="AW34" i="10"/>
  <c r="AU36" i="10"/>
  <c r="AT37" i="10"/>
  <c r="AS38" i="10"/>
  <c r="AW42" i="10"/>
  <c r="AU44" i="10"/>
  <c r="AT45" i="10"/>
  <c r="AS46" i="10"/>
  <c r="AW50" i="10"/>
  <c r="AU52" i="10"/>
  <c r="AT53" i="10"/>
  <c r="AW58" i="10"/>
  <c r="AU27" i="10"/>
  <c r="AU43" i="10"/>
  <c r="AT14" i="10"/>
  <c r="AS15" i="10"/>
  <c r="BG17" i="10"/>
  <c r="AW19" i="10"/>
  <c r="AU21" i="10"/>
  <c r="AT22" i="10"/>
  <c r="AS23" i="10"/>
  <c r="BG25" i="10"/>
  <c r="AW27" i="10"/>
  <c r="AU29" i="10"/>
  <c r="AS31" i="10"/>
  <c r="BG33" i="10"/>
  <c r="AW35" i="10"/>
  <c r="AU37" i="10"/>
  <c r="BG41" i="10"/>
  <c r="AW43" i="10"/>
  <c r="AU45" i="10"/>
  <c r="BG49" i="10"/>
  <c r="AW51" i="10"/>
  <c r="AU53" i="10"/>
  <c r="BG57" i="10"/>
  <c r="AU19" i="10"/>
  <c r="AU14" i="10"/>
  <c r="AT15" i="10"/>
  <c r="BG18" i="10"/>
  <c r="AU22" i="10"/>
  <c r="AT23" i="10"/>
  <c r="BG26" i="10"/>
  <c r="AU30" i="10"/>
  <c r="AT31" i="10"/>
  <c r="BG34" i="10"/>
  <c r="AU38" i="10"/>
  <c r="AT39" i="10"/>
  <c r="BG42" i="10"/>
  <c r="AW44" i="10"/>
  <c r="AU46" i="10"/>
  <c r="AT47" i="10"/>
  <c r="BG50" i="10"/>
  <c r="AW52" i="10"/>
  <c r="AU54" i="10"/>
  <c r="AT55" i="10"/>
  <c r="AS56" i="10"/>
  <c r="BG58" i="10"/>
  <c r="AV14" i="10"/>
  <c r="BA14" i="10" s="1"/>
  <c r="BG19" i="10"/>
  <c r="AU23" i="10"/>
  <c r="BG27" i="10"/>
  <c r="AU31" i="10"/>
  <c r="AS33" i="10"/>
  <c r="BG35" i="10"/>
  <c r="AW37" i="10"/>
  <c r="AU39" i="10"/>
  <c r="AS41" i="10"/>
  <c r="BG43" i="10"/>
  <c r="AU47" i="10"/>
  <c r="AS49" i="10"/>
  <c r="BG51" i="10"/>
  <c r="AU55" i="10"/>
  <c r="AT56" i="10"/>
  <c r="AS57" i="10"/>
  <c r="AU15" i="10"/>
  <c r="AT17" i="10"/>
  <c r="AS18" i="10"/>
  <c r="AT25" i="10"/>
  <c r="AS26" i="10"/>
  <c r="AT33" i="10"/>
  <c r="AS34" i="10"/>
  <c r="AT41" i="10"/>
  <c r="AS42" i="10"/>
  <c r="AT49" i="10"/>
  <c r="AS50" i="10"/>
  <c r="AT57" i="10"/>
  <c r="AS58" i="10"/>
  <c r="AT18" i="10"/>
  <c r="AS19" i="10"/>
  <c r="AT26" i="10"/>
  <c r="AS27" i="10"/>
  <c r="AT34" i="10"/>
  <c r="AS35" i="10"/>
  <c r="AT42" i="10"/>
  <c r="AS43" i="10"/>
  <c r="AU49" i="10"/>
  <c r="AT50" i="10"/>
  <c r="AS51" i="10"/>
  <c r="AU57" i="10"/>
  <c r="AT58" i="10"/>
  <c r="R19" i="7"/>
  <c r="P19" i="7"/>
  <c r="EJ58" i="10"/>
  <c r="EI58" i="10"/>
  <c r="EH58" i="10"/>
  <c r="EG58" i="10"/>
  <c r="DV58" i="10"/>
  <c r="DU58" i="10"/>
  <c r="DT58" i="10"/>
  <c r="DS58" i="10"/>
  <c r="DR58" i="10"/>
  <c r="DQ58" i="10"/>
  <c r="DY58" i="10" s="1"/>
  <c r="EJ57" i="10"/>
  <c r="EI57" i="10"/>
  <c r="EH57" i="10"/>
  <c r="EG57" i="10"/>
  <c r="DV57" i="10"/>
  <c r="DU57" i="10"/>
  <c r="DT57" i="10"/>
  <c r="DS57" i="10"/>
  <c r="DR57" i="10"/>
  <c r="DQ57" i="10"/>
  <c r="DY57" i="10" s="1"/>
  <c r="EJ56" i="10"/>
  <c r="EI56" i="10"/>
  <c r="EH56" i="10"/>
  <c r="EG56" i="10"/>
  <c r="DV56" i="10"/>
  <c r="DU56" i="10"/>
  <c r="DT56" i="10"/>
  <c r="DS56" i="10"/>
  <c r="DR56" i="10"/>
  <c r="DQ56" i="10"/>
  <c r="EK56" i="10" s="1"/>
  <c r="EJ55" i="10"/>
  <c r="EI55" i="10"/>
  <c r="EH55" i="10"/>
  <c r="EG55" i="10"/>
  <c r="DV55" i="10"/>
  <c r="DU55" i="10"/>
  <c r="DT55" i="10"/>
  <c r="DS55" i="10"/>
  <c r="DR55" i="10"/>
  <c r="DQ55" i="10"/>
  <c r="EK55" i="10" s="1"/>
  <c r="EJ54" i="10"/>
  <c r="EI54" i="10"/>
  <c r="EH54" i="10"/>
  <c r="EG54" i="10"/>
  <c r="DV54" i="10"/>
  <c r="DU54" i="10"/>
  <c r="DT54" i="10"/>
  <c r="DS54" i="10"/>
  <c r="DR54" i="10"/>
  <c r="DQ54" i="10"/>
  <c r="DY54" i="10" s="1"/>
  <c r="EJ53" i="10"/>
  <c r="EI53" i="10"/>
  <c r="EH53" i="10"/>
  <c r="EG53" i="10"/>
  <c r="DV53" i="10"/>
  <c r="DU53" i="10"/>
  <c r="DT53" i="10"/>
  <c r="DS53" i="10"/>
  <c r="DR53" i="10"/>
  <c r="DQ53" i="10"/>
  <c r="EK53" i="10" s="1"/>
  <c r="EJ52" i="10"/>
  <c r="EI52" i="10"/>
  <c r="EH52" i="10"/>
  <c r="EG52" i="10"/>
  <c r="DV52" i="10"/>
  <c r="DU52" i="10"/>
  <c r="DT52" i="10"/>
  <c r="DS52" i="10"/>
  <c r="DR52" i="10"/>
  <c r="DQ52" i="10"/>
  <c r="EK52" i="10" s="1"/>
  <c r="EJ51" i="10"/>
  <c r="EI51" i="10"/>
  <c r="EH51" i="10"/>
  <c r="EG51" i="10"/>
  <c r="DV51" i="10"/>
  <c r="DU51" i="10"/>
  <c r="DT51" i="10"/>
  <c r="DS51" i="10"/>
  <c r="DR51" i="10"/>
  <c r="DQ51" i="10"/>
  <c r="EJ50" i="10"/>
  <c r="EI50" i="10"/>
  <c r="EH50" i="10"/>
  <c r="EG50" i="10"/>
  <c r="DV50" i="10"/>
  <c r="DU50" i="10"/>
  <c r="DT50" i="10"/>
  <c r="DS50" i="10"/>
  <c r="DR50" i="10"/>
  <c r="DQ50" i="10"/>
  <c r="DY50" i="10" s="1"/>
  <c r="EJ49" i="10"/>
  <c r="EI49" i="10"/>
  <c r="EH49" i="10"/>
  <c r="EG49" i="10"/>
  <c r="DV49" i="10"/>
  <c r="DU49" i="10"/>
  <c r="DT49" i="10"/>
  <c r="DS49" i="10"/>
  <c r="DR49" i="10"/>
  <c r="DQ49" i="10"/>
  <c r="EK49" i="10" s="1"/>
  <c r="EJ48" i="10"/>
  <c r="EI48" i="10"/>
  <c r="EH48" i="10"/>
  <c r="EG48" i="10"/>
  <c r="DV48" i="10"/>
  <c r="DU48" i="10"/>
  <c r="DT48" i="10"/>
  <c r="DS48" i="10"/>
  <c r="DR48" i="10"/>
  <c r="DQ48" i="10"/>
  <c r="EJ47" i="10"/>
  <c r="EI47" i="10"/>
  <c r="EH47" i="10"/>
  <c r="EG47" i="10"/>
  <c r="DV47" i="10"/>
  <c r="DU47" i="10"/>
  <c r="DT47" i="10"/>
  <c r="DS47" i="10"/>
  <c r="DR47" i="10"/>
  <c r="DQ47" i="10"/>
  <c r="EK47" i="10" s="1"/>
  <c r="EJ46" i="10"/>
  <c r="EI46" i="10"/>
  <c r="EH46" i="10"/>
  <c r="EG46" i="10"/>
  <c r="DV46" i="10"/>
  <c r="DU46" i="10"/>
  <c r="DT46" i="10"/>
  <c r="DS46" i="10"/>
  <c r="DR46" i="10"/>
  <c r="DQ46" i="10"/>
  <c r="DX46" i="10" s="1"/>
  <c r="EJ45" i="10"/>
  <c r="EI45" i="10"/>
  <c r="EH45" i="10"/>
  <c r="EG45" i="10"/>
  <c r="DV45" i="10"/>
  <c r="DU45" i="10"/>
  <c r="DT45" i="10"/>
  <c r="DS45" i="10"/>
  <c r="DR45" i="10"/>
  <c r="DQ45" i="10"/>
  <c r="EK45" i="10" s="1"/>
  <c r="EJ44" i="10"/>
  <c r="EI44" i="10"/>
  <c r="EH44" i="10"/>
  <c r="EG44" i="10"/>
  <c r="DV44" i="10"/>
  <c r="DU44" i="10"/>
  <c r="DT44" i="10"/>
  <c r="DS44" i="10"/>
  <c r="DR44" i="10"/>
  <c r="DQ44" i="10"/>
  <c r="EK44" i="10" s="1"/>
  <c r="EJ43" i="10"/>
  <c r="EI43" i="10"/>
  <c r="EH43" i="10"/>
  <c r="EG43" i="10"/>
  <c r="DV43" i="10"/>
  <c r="DU43" i="10"/>
  <c r="DT43" i="10"/>
  <c r="DS43" i="10"/>
  <c r="DR43" i="10"/>
  <c r="DQ43" i="10"/>
  <c r="EJ42" i="10"/>
  <c r="EI42" i="10"/>
  <c r="EH42" i="10"/>
  <c r="EG42" i="10"/>
  <c r="DV42" i="10"/>
  <c r="DU42" i="10"/>
  <c r="DT42" i="10"/>
  <c r="DS42" i="10"/>
  <c r="DR42" i="10"/>
  <c r="DQ42" i="10"/>
  <c r="EJ41" i="10"/>
  <c r="EI41" i="10"/>
  <c r="EH41" i="10"/>
  <c r="EG41" i="10"/>
  <c r="DV41" i="10"/>
  <c r="DU41" i="10"/>
  <c r="DT41" i="10"/>
  <c r="DS41" i="10"/>
  <c r="DR41" i="10"/>
  <c r="DQ41" i="10"/>
  <c r="DW41" i="10" s="1"/>
  <c r="EJ40" i="10"/>
  <c r="EI40" i="10"/>
  <c r="EH40" i="10"/>
  <c r="EG40" i="10"/>
  <c r="DV40" i="10"/>
  <c r="EA40" i="10" s="1"/>
  <c r="DU40" i="10"/>
  <c r="DZ40" i="10" s="1"/>
  <c r="DT40" i="10"/>
  <c r="DS40" i="10"/>
  <c r="DR40" i="10"/>
  <c r="DQ40" i="10"/>
  <c r="EK40" i="10" s="1"/>
  <c r="EJ39" i="10"/>
  <c r="EI39" i="10"/>
  <c r="EH39" i="10"/>
  <c r="EG39" i="10"/>
  <c r="DV39" i="10"/>
  <c r="DU39" i="10"/>
  <c r="DT39" i="10"/>
  <c r="DS39" i="10"/>
  <c r="DR39" i="10"/>
  <c r="DQ39" i="10"/>
  <c r="EJ38" i="10"/>
  <c r="EI38" i="10"/>
  <c r="EH38" i="10"/>
  <c r="EG38" i="10"/>
  <c r="DV38" i="10"/>
  <c r="DU38" i="10"/>
  <c r="DT38" i="10"/>
  <c r="DS38" i="10"/>
  <c r="DR38" i="10"/>
  <c r="DQ38" i="10"/>
  <c r="EJ37" i="10"/>
  <c r="EI37" i="10"/>
  <c r="EH37" i="10"/>
  <c r="EG37" i="10"/>
  <c r="DV37" i="10"/>
  <c r="DU37" i="10"/>
  <c r="DT37" i="10"/>
  <c r="DS37" i="10"/>
  <c r="DR37" i="10"/>
  <c r="DQ37" i="10"/>
  <c r="EK37" i="10" s="1"/>
  <c r="EJ36" i="10"/>
  <c r="EI36" i="10"/>
  <c r="EH36" i="10"/>
  <c r="EG36" i="10"/>
  <c r="DV36" i="10"/>
  <c r="DU36" i="10"/>
  <c r="DT36" i="10"/>
  <c r="DS36" i="10"/>
  <c r="DR36" i="10"/>
  <c r="DQ36" i="10"/>
  <c r="DW36" i="10" s="1"/>
  <c r="EJ35" i="10"/>
  <c r="EI35" i="10"/>
  <c r="EH35" i="10"/>
  <c r="EG35" i="10"/>
  <c r="DV35" i="10"/>
  <c r="DU35" i="10"/>
  <c r="DT35" i="10"/>
  <c r="DS35" i="10"/>
  <c r="DR35" i="10"/>
  <c r="DQ35" i="10"/>
  <c r="EJ34" i="10"/>
  <c r="EI34" i="10"/>
  <c r="EH34" i="10"/>
  <c r="EG34" i="10"/>
  <c r="DV34" i="10"/>
  <c r="DU34" i="10"/>
  <c r="DT34" i="10"/>
  <c r="DS34" i="10"/>
  <c r="DR34" i="10"/>
  <c r="DQ34" i="10"/>
  <c r="EJ33" i="10"/>
  <c r="EI33" i="10"/>
  <c r="EH33" i="10"/>
  <c r="EG33" i="10"/>
  <c r="DV33" i="10"/>
  <c r="DU33" i="10"/>
  <c r="DZ33" i="10" s="1"/>
  <c r="DT33" i="10"/>
  <c r="DS33" i="10"/>
  <c r="DR33" i="10"/>
  <c r="DQ33" i="10"/>
  <c r="EJ32" i="10"/>
  <c r="EI32" i="10"/>
  <c r="EH32" i="10"/>
  <c r="EG32" i="10"/>
  <c r="DV32" i="10"/>
  <c r="DU32" i="10"/>
  <c r="DT32" i="10"/>
  <c r="DS32" i="10"/>
  <c r="DR32" i="10"/>
  <c r="DQ32" i="10"/>
  <c r="EK32" i="10" s="1"/>
  <c r="EJ31" i="10"/>
  <c r="EI31" i="10"/>
  <c r="EH31" i="10"/>
  <c r="EG31" i="10"/>
  <c r="DV31" i="10"/>
  <c r="DU31" i="10"/>
  <c r="DT31" i="10"/>
  <c r="DS31" i="10"/>
  <c r="DR31" i="10"/>
  <c r="DQ31" i="10"/>
  <c r="EJ30" i="10"/>
  <c r="EI30" i="10"/>
  <c r="EH30" i="10"/>
  <c r="EG30" i="10"/>
  <c r="DV30" i="10"/>
  <c r="DU30" i="10"/>
  <c r="DT30" i="10"/>
  <c r="DS30" i="10"/>
  <c r="DR30" i="10"/>
  <c r="DQ30" i="10"/>
  <c r="EJ29" i="10"/>
  <c r="EI29" i="10"/>
  <c r="EH29" i="10"/>
  <c r="EG29" i="10"/>
  <c r="DW29" i="10"/>
  <c r="DV29" i="10"/>
  <c r="DU29" i="10"/>
  <c r="DT29" i="10"/>
  <c r="DS29" i="10"/>
  <c r="DR29" i="10"/>
  <c r="DQ29" i="10"/>
  <c r="EK29" i="10" s="1"/>
  <c r="EJ28" i="10"/>
  <c r="EI28" i="10"/>
  <c r="EH28" i="10"/>
  <c r="EG28" i="10"/>
  <c r="DV28" i="10"/>
  <c r="DU28" i="10"/>
  <c r="DT28" i="10"/>
  <c r="DS28" i="10"/>
  <c r="DR28" i="10"/>
  <c r="DQ28" i="10"/>
  <c r="EJ27" i="10"/>
  <c r="EI27" i="10"/>
  <c r="EH27" i="10"/>
  <c r="EG27" i="10"/>
  <c r="DV27" i="10"/>
  <c r="DU27" i="10"/>
  <c r="DT27" i="10"/>
  <c r="DS27" i="10"/>
  <c r="DR27" i="10"/>
  <c r="DQ27" i="10"/>
  <c r="EJ26" i="10"/>
  <c r="EI26" i="10"/>
  <c r="EH26" i="10"/>
  <c r="EG26" i="10"/>
  <c r="DV26" i="10"/>
  <c r="DU26" i="10"/>
  <c r="DT26" i="10"/>
  <c r="DS26" i="10"/>
  <c r="DR26" i="10"/>
  <c r="DQ26" i="10"/>
  <c r="DZ26" i="10" s="1"/>
  <c r="EJ25" i="10"/>
  <c r="EI25" i="10"/>
  <c r="EH25" i="10"/>
  <c r="EG25" i="10"/>
  <c r="DV25" i="10"/>
  <c r="DU25" i="10"/>
  <c r="DT25" i="10"/>
  <c r="DS25" i="10"/>
  <c r="DR25" i="10"/>
  <c r="DQ25" i="10"/>
  <c r="EJ24" i="10"/>
  <c r="EI24" i="10"/>
  <c r="EH24" i="10"/>
  <c r="EG24" i="10"/>
  <c r="DV24" i="10"/>
  <c r="DU24" i="10"/>
  <c r="DT24" i="10"/>
  <c r="DS24" i="10"/>
  <c r="DR24" i="10"/>
  <c r="DQ24" i="10"/>
  <c r="DY24" i="10" s="1"/>
  <c r="EJ23" i="10"/>
  <c r="EI23" i="10"/>
  <c r="EH23" i="10"/>
  <c r="EG23" i="10"/>
  <c r="DV23" i="10"/>
  <c r="DU23" i="10"/>
  <c r="DT23" i="10"/>
  <c r="DS23" i="10"/>
  <c r="DR23" i="10"/>
  <c r="DQ23" i="10"/>
  <c r="EK23" i="10" s="1"/>
  <c r="EJ22" i="10"/>
  <c r="EI22" i="10"/>
  <c r="EH22" i="10"/>
  <c r="EG22" i="10"/>
  <c r="DX22" i="10"/>
  <c r="DV22" i="10"/>
  <c r="EA22" i="10" s="1"/>
  <c r="DU22" i="10"/>
  <c r="DZ22" i="10" s="1"/>
  <c r="DT22" i="10"/>
  <c r="DS22" i="10"/>
  <c r="DR22" i="10"/>
  <c r="DQ22" i="10"/>
  <c r="EK22" i="10" s="1"/>
  <c r="EJ21" i="10"/>
  <c r="EI21" i="10"/>
  <c r="EH21" i="10"/>
  <c r="EG21" i="10"/>
  <c r="DV21" i="10"/>
  <c r="DU21" i="10"/>
  <c r="DT21" i="10"/>
  <c r="DS21" i="10"/>
  <c r="DR21" i="10"/>
  <c r="DQ21" i="10"/>
  <c r="EK21" i="10" s="1"/>
  <c r="EJ20" i="10"/>
  <c r="EI20" i="10"/>
  <c r="EH20" i="10"/>
  <c r="EG20" i="10"/>
  <c r="DV20" i="10"/>
  <c r="DU20" i="10"/>
  <c r="DT20" i="10"/>
  <c r="DS20" i="10"/>
  <c r="DR20" i="10"/>
  <c r="DQ20" i="10"/>
  <c r="DW20" i="10" s="1"/>
  <c r="EJ19" i="10"/>
  <c r="EI19" i="10"/>
  <c r="EH19" i="10"/>
  <c r="EG19" i="10"/>
  <c r="DV19" i="10"/>
  <c r="DU19" i="10"/>
  <c r="DT19" i="10"/>
  <c r="DS19" i="10"/>
  <c r="DR19" i="10"/>
  <c r="DQ19" i="10"/>
  <c r="EJ18" i="10"/>
  <c r="EI18" i="10"/>
  <c r="EH18" i="10"/>
  <c r="EG18" i="10"/>
  <c r="DV18" i="10"/>
  <c r="DU18" i="10"/>
  <c r="DT18" i="10"/>
  <c r="DS18" i="10"/>
  <c r="DR18" i="10"/>
  <c r="DQ18" i="10"/>
  <c r="DY18" i="10" s="1"/>
  <c r="EJ17" i="10"/>
  <c r="EI17" i="10"/>
  <c r="EH17" i="10"/>
  <c r="EG17" i="10"/>
  <c r="DV17" i="10"/>
  <c r="DU17" i="10"/>
  <c r="DT17" i="10"/>
  <c r="DS17" i="10"/>
  <c r="DR17" i="10"/>
  <c r="DQ17" i="10"/>
  <c r="DZ17" i="10" s="1"/>
  <c r="EJ16" i="10"/>
  <c r="EI16" i="10"/>
  <c r="EH16" i="10"/>
  <c r="EG16" i="10"/>
  <c r="DV16" i="10"/>
  <c r="DU16" i="10"/>
  <c r="DT16" i="10"/>
  <c r="DS16" i="10"/>
  <c r="DR16" i="10"/>
  <c r="DQ16" i="10"/>
  <c r="EK16" i="10" s="1"/>
  <c r="EJ15" i="10"/>
  <c r="EI15" i="10"/>
  <c r="EH15" i="10"/>
  <c r="EG15" i="10"/>
  <c r="DV15" i="10"/>
  <c r="DU15" i="10"/>
  <c r="DT15" i="10"/>
  <c r="DS15" i="10"/>
  <c r="DR15" i="10"/>
  <c r="DQ15" i="10"/>
  <c r="EJ14" i="10"/>
  <c r="EI14" i="10"/>
  <c r="EH14" i="10"/>
  <c r="EG14" i="10"/>
  <c r="DZ14" i="10"/>
  <c r="DV14" i="10"/>
  <c r="DU14" i="10"/>
  <c r="DT14" i="10"/>
  <c r="DS14" i="10"/>
  <c r="DR14" i="10"/>
  <c r="DQ14" i="10"/>
  <c r="DY14" i="10" s="1"/>
  <c r="K74" i="10"/>
  <c r="K75" i="10" s="1"/>
  <c r="AF45" i="10" s="1"/>
  <c r="AF55" i="10" s="1"/>
  <c r="EK46" i="10" l="1"/>
  <c r="DW22" i="10"/>
  <c r="DZ34" i="10"/>
  <c r="DW37" i="10"/>
  <c r="DZ49" i="10"/>
  <c r="DZ25" i="10"/>
  <c r="DX38" i="10"/>
  <c r="EK25" i="10"/>
  <c r="DX28" i="10"/>
  <c r="DZ42" i="10"/>
  <c r="DZ46" i="10"/>
  <c r="DY51" i="10"/>
  <c r="DX24" i="10"/>
  <c r="DY26" i="10"/>
  <c r="EA38" i="10"/>
  <c r="EF38" i="10" s="1"/>
  <c r="DY43" i="10"/>
  <c r="EA46" i="10"/>
  <c r="DY48" i="10"/>
  <c r="DW44" i="10"/>
  <c r="DW17" i="10"/>
  <c r="DW25" i="10"/>
  <c r="EK41" i="10"/>
  <c r="DX44" i="10"/>
  <c r="DX52" i="10"/>
  <c r="DX21" i="10"/>
  <c r="DZ41" i="10"/>
  <c r="DZ56" i="10"/>
  <c r="DY25" i="10"/>
  <c r="DY27" i="10"/>
  <c r="DY30" i="10"/>
  <c r="DZ32" i="10"/>
  <c r="DZ50" i="10"/>
  <c r="EA56" i="10"/>
  <c r="EF56" i="10" s="1"/>
  <c r="EK14" i="10"/>
  <c r="DY15" i="10"/>
  <c r="EA32" i="10"/>
  <c r="DX40" i="10"/>
  <c r="DW53" i="10"/>
  <c r="DX14" i="10"/>
  <c r="EA21" i="10"/>
  <c r="EF21" i="10" s="1"/>
  <c r="EA24" i="10"/>
  <c r="EF24" i="10" s="1"/>
  <c r="EA26" i="10"/>
  <c r="EF26" i="10" s="1"/>
  <c r="DW28" i="10"/>
  <c r="EA29" i="10"/>
  <c r="EF29" i="10" s="1"/>
  <c r="DY38" i="10"/>
  <c r="EA57" i="10"/>
  <c r="EA39" i="10"/>
  <c r="EF39" i="10" s="1"/>
  <c r="EA31" i="10"/>
  <c r="EF31" i="10" s="1"/>
  <c r="EA41" i="10"/>
  <c r="EF41" i="10" s="1"/>
  <c r="EF46" i="10"/>
  <c r="EF22" i="10"/>
  <c r="EF32" i="10"/>
  <c r="EF40" i="10"/>
  <c r="EF57" i="10"/>
  <c r="EF19" i="10"/>
  <c r="EK15" i="10"/>
  <c r="DX16" i="10"/>
  <c r="DZ18" i="10"/>
  <c r="DZ24" i="10"/>
  <c r="DX30" i="10"/>
  <c r="EK30" i="10"/>
  <c r="DY32" i="10"/>
  <c r="DY33" i="10"/>
  <c r="EA33" i="10"/>
  <c r="EF33" i="10" s="1"/>
  <c r="DX36" i="10"/>
  <c r="DW45" i="10"/>
  <c r="DW46" i="10"/>
  <c r="EA48" i="10"/>
  <c r="EF48" i="10" s="1"/>
  <c r="DY49" i="10"/>
  <c r="DW52" i="10"/>
  <c r="DX54" i="10"/>
  <c r="DZ57" i="10"/>
  <c r="DZ58" i="10"/>
  <c r="DW14" i="10"/>
  <c r="EA14" i="10"/>
  <c r="EF14" i="10" s="1"/>
  <c r="EA16" i="10"/>
  <c r="EF16" i="10" s="1"/>
  <c r="DY17" i="10"/>
  <c r="EA17" i="10"/>
  <c r="EF17" i="10" s="1"/>
  <c r="DX20" i="10"/>
  <c r="EK24" i="10"/>
  <c r="DZ30" i="10"/>
  <c r="DY34" i="10"/>
  <c r="DX37" i="10"/>
  <c r="DZ38" i="10"/>
  <c r="EK38" i="10"/>
  <c r="DZ44" i="10"/>
  <c r="DW49" i="10"/>
  <c r="EA55" i="10"/>
  <c r="EF55" i="10" s="1"/>
  <c r="DX56" i="10"/>
  <c r="EA58" i="10"/>
  <c r="DW30" i="10"/>
  <c r="DW54" i="10"/>
  <c r="EA25" i="10"/>
  <c r="EF25" i="10" s="1"/>
  <c r="EK31" i="10"/>
  <c r="DX48" i="10"/>
  <c r="EK48" i="10"/>
  <c r="DW57" i="10"/>
  <c r="DZ16" i="10"/>
  <c r="DW21" i="10"/>
  <c r="DY22" i="10"/>
  <c r="DX29" i="10"/>
  <c r="DX32" i="10"/>
  <c r="DW33" i="10"/>
  <c r="EK33" i="10"/>
  <c r="EA34" i="10"/>
  <c r="EF34" i="10" s="1"/>
  <c r="DY35" i="10"/>
  <c r="EA37" i="10"/>
  <c r="EF37" i="10" s="1"/>
  <c r="DW38" i="10"/>
  <c r="EK39" i="10"/>
  <c r="EA47" i="10"/>
  <c r="EF47" i="10" s="1"/>
  <c r="EA49" i="10"/>
  <c r="EF49" i="10" s="1"/>
  <c r="DZ52" i="10"/>
  <c r="DZ54" i="10"/>
  <c r="EK54" i="10"/>
  <c r="EK17" i="10"/>
  <c r="EA18" i="10"/>
  <c r="EF18" i="10" s="1"/>
  <c r="DY19" i="10"/>
  <c r="EA23" i="10"/>
  <c r="EF23" i="10" s="1"/>
  <c r="EA30" i="10"/>
  <c r="EF30" i="10" s="1"/>
  <c r="DY41" i="10"/>
  <c r="DY42" i="10"/>
  <c r="EA45" i="10"/>
  <c r="EF45" i="10" s="1"/>
  <c r="DY46" i="10"/>
  <c r="DZ48" i="10"/>
  <c r="EA54" i="10"/>
  <c r="EF54" i="10" s="1"/>
  <c r="DW55" i="10"/>
  <c r="DY56" i="10"/>
  <c r="EK57" i="10"/>
  <c r="DY40" i="10"/>
  <c r="DX51" i="10"/>
  <c r="DW51" i="10"/>
  <c r="EK51" i="10"/>
  <c r="EA51" i="10"/>
  <c r="EF51" i="10" s="1"/>
  <c r="DZ51" i="10"/>
  <c r="DX19" i="10"/>
  <c r="DW19" i="10"/>
  <c r="EK19" i="10"/>
  <c r="EA19" i="10"/>
  <c r="DZ19" i="10"/>
  <c r="DY16" i="10"/>
  <c r="EA15" i="10"/>
  <c r="EF15" i="10" s="1"/>
  <c r="DZ15" i="10"/>
  <c r="DX15" i="10"/>
  <c r="DW15" i="10"/>
  <c r="DX27" i="10"/>
  <c r="DW27" i="10"/>
  <c r="EK27" i="10"/>
  <c r="EA27" i="10"/>
  <c r="EF27" i="10" s="1"/>
  <c r="DZ27" i="10"/>
  <c r="DX43" i="10"/>
  <c r="DW43" i="10"/>
  <c r="EK43" i="10"/>
  <c r="EA43" i="10"/>
  <c r="EF43" i="10" s="1"/>
  <c r="DZ43" i="10"/>
  <c r="DX35" i="10"/>
  <c r="DW35" i="10"/>
  <c r="EK35" i="10"/>
  <c r="EA35" i="10"/>
  <c r="EF35" i="10" s="1"/>
  <c r="DZ35" i="10"/>
  <c r="DY20" i="10"/>
  <c r="DY28" i="10"/>
  <c r="DY36" i="10"/>
  <c r="EA42" i="10"/>
  <c r="EF42" i="10" s="1"/>
  <c r="DY44" i="10"/>
  <c r="DX45" i="10"/>
  <c r="EA50" i="10"/>
  <c r="EF50" i="10" s="1"/>
  <c r="DY52" i="10"/>
  <c r="DX53" i="10"/>
  <c r="DZ20" i="10"/>
  <c r="DY21" i="10"/>
  <c r="DW23" i="10"/>
  <c r="DZ28" i="10"/>
  <c r="DY29" i="10"/>
  <c r="DW31" i="10"/>
  <c r="DZ36" i="10"/>
  <c r="DY37" i="10"/>
  <c r="DW39" i="10"/>
  <c r="DY45" i="10"/>
  <c r="DW47" i="10"/>
  <c r="DY53" i="10"/>
  <c r="DW16" i="10"/>
  <c r="EK18" i="10"/>
  <c r="EA20" i="10"/>
  <c r="EF20" i="10" s="1"/>
  <c r="DZ21" i="10"/>
  <c r="DX23" i="10"/>
  <c r="DW24" i="10"/>
  <c r="EK26" i="10"/>
  <c r="EA28" i="10"/>
  <c r="EF28" i="10" s="1"/>
  <c r="DZ29" i="10"/>
  <c r="DX31" i="10"/>
  <c r="DW32" i="10"/>
  <c r="EK34" i="10"/>
  <c r="EA36" i="10"/>
  <c r="EF36" i="10" s="1"/>
  <c r="DZ37" i="10"/>
  <c r="DX39" i="10"/>
  <c r="DW40" i="10"/>
  <c r="EK42" i="10"/>
  <c r="EA44" i="10"/>
  <c r="EF44" i="10" s="1"/>
  <c r="DZ45" i="10"/>
  <c r="DX47" i="10"/>
  <c r="DW48" i="10"/>
  <c r="EK50" i="10"/>
  <c r="EA52" i="10"/>
  <c r="EF52" i="10" s="1"/>
  <c r="DZ53" i="10"/>
  <c r="DX55" i="10"/>
  <c r="DW56" i="10"/>
  <c r="EK58" i="10"/>
  <c r="DY23" i="10"/>
  <c r="DY31" i="10"/>
  <c r="DY39" i="10"/>
  <c r="DY47" i="10"/>
  <c r="EA53" i="10"/>
  <c r="EF53" i="10" s="1"/>
  <c r="DY55" i="10"/>
  <c r="DX17" i="10"/>
  <c r="DW18" i="10"/>
  <c r="EK20" i="10"/>
  <c r="DZ23" i="10"/>
  <c r="DX25" i="10"/>
  <c r="DW26" i="10"/>
  <c r="EK28" i="10"/>
  <c r="DZ31" i="10"/>
  <c r="DX33" i="10"/>
  <c r="DW34" i="10"/>
  <c r="EK36" i="10"/>
  <c r="DZ39" i="10"/>
  <c r="DX41" i="10"/>
  <c r="DW42" i="10"/>
  <c r="DZ47" i="10"/>
  <c r="DX49" i="10"/>
  <c r="DW50" i="10"/>
  <c r="DZ55" i="10"/>
  <c r="DX57" i="10"/>
  <c r="DW58" i="10"/>
  <c r="DX18" i="10"/>
  <c r="DX26" i="10"/>
  <c r="DX34" i="10"/>
  <c r="DX42" i="10"/>
  <c r="DX50" i="10"/>
  <c r="DX58" i="10"/>
  <c r="CU14" i="10"/>
  <c r="CU58" i="10"/>
  <c r="CU57" i="10"/>
  <c r="CU56" i="10"/>
  <c r="CU55" i="10"/>
  <c r="CU54" i="10"/>
  <c r="CU53" i="10"/>
  <c r="CU52" i="10"/>
  <c r="CU51" i="10"/>
  <c r="CU50" i="10"/>
  <c r="CU49" i="10"/>
  <c r="CU48" i="10"/>
  <c r="CU47" i="10"/>
  <c r="CU46" i="10"/>
  <c r="CU45" i="10"/>
  <c r="CU44" i="10"/>
  <c r="CU43" i="10"/>
  <c r="CU42" i="10"/>
  <c r="CU41" i="10"/>
  <c r="CU40" i="10"/>
  <c r="CU39" i="10"/>
  <c r="CU38" i="10"/>
  <c r="CU37" i="10"/>
  <c r="CU36" i="10"/>
  <c r="CU35" i="10"/>
  <c r="CU34" i="10"/>
  <c r="CU33" i="10"/>
  <c r="CU32" i="10"/>
  <c r="CU31" i="10"/>
  <c r="CU30" i="10"/>
  <c r="CU29" i="10"/>
  <c r="CU28" i="10"/>
  <c r="CU27" i="10"/>
  <c r="CU26" i="10"/>
  <c r="CU25" i="10"/>
  <c r="CU24" i="10"/>
  <c r="CU23" i="10"/>
  <c r="CU22" i="10"/>
  <c r="CU21" i="10"/>
  <c r="CU20" i="10"/>
  <c r="CU19" i="10"/>
  <c r="CU18" i="10"/>
  <c r="CU17" i="10"/>
  <c r="CU16" i="10"/>
  <c r="CU15" i="10"/>
  <c r="BS58" i="10"/>
  <c r="BS57" i="10"/>
  <c r="BS56" i="10"/>
  <c r="BS55" i="10"/>
  <c r="BS54" i="10"/>
  <c r="BS53" i="10"/>
  <c r="BS52" i="10"/>
  <c r="BS51" i="10"/>
  <c r="BS50" i="10"/>
  <c r="BS49" i="10"/>
  <c r="BS48" i="10"/>
  <c r="BS47" i="10"/>
  <c r="BS46" i="10"/>
  <c r="BS45" i="10"/>
  <c r="BS44" i="10"/>
  <c r="BS43" i="10"/>
  <c r="BS42" i="10"/>
  <c r="BS41" i="10"/>
  <c r="BS40" i="10"/>
  <c r="BS39" i="10"/>
  <c r="BS38" i="10"/>
  <c r="BS37" i="10"/>
  <c r="BS36" i="10"/>
  <c r="BS35" i="10"/>
  <c r="BS34" i="10"/>
  <c r="BS33" i="10"/>
  <c r="BS32" i="10"/>
  <c r="BS31" i="10"/>
  <c r="BS30" i="10"/>
  <c r="BS29" i="10"/>
  <c r="BS28" i="10"/>
  <c r="BS27" i="10"/>
  <c r="BS26" i="10"/>
  <c r="BS25" i="10"/>
  <c r="BS24" i="10"/>
  <c r="BS23" i="10"/>
  <c r="BS22" i="10"/>
  <c r="BS21" i="10"/>
  <c r="BS20" i="10"/>
  <c r="BS19" i="10"/>
  <c r="BS18" i="10"/>
  <c r="BS17" i="10"/>
  <c r="BS16" i="10"/>
  <c r="BS15" i="10"/>
  <c r="BS14" i="10"/>
  <c r="BR14" i="10"/>
  <c r="G74" i="10" l="1"/>
  <c r="G75" i="10" s="1"/>
  <c r="AA45" i="10" s="1"/>
  <c r="AA55" i="10" s="1"/>
  <c r="DI58" i="10"/>
  <c r="DH58" i="10"/>
  <c r="DG58" i="10"/>
  <c r="DF58" i="10"/>
  <c r="CT58" i="10"/>
  <c r="CS58" i="10"/>
  <c r="CR58" i="10"/>
  <c r="CQ58" i="10"/>
  <c r="CV58" i="10" s="1"/>
  <c r="CP58" i="10"/>
  <c r="DI57" i="10"/>
  <c r="DH57" i="10"/>
  <c r="DG57" i="10"/>
  <c r="DF57" i="10"/>
  <c r="CT57" i="10"/>
  <c r="CY57" i="10" s="1"/>
  <c r="CS57" i="10"/>
  <c r="CR57" i="10"/>
  <c r="CQ57" i="10"/>
  <c r="CP57" i="10"/>
  <c r="DI56" i="10"/>
  <c r="DH56" i="10"/>
  <c r="DG56" i="10"/>
  <c r="DF56" i="10"/>
  <c r="CT56" i="10"/>
  <c r="CS56" i="10"/>
  <c r="CR56" i="10"/>
  <c r="CQ56" i="10"/>
  <c r="CP56" i="10"/>
  <c r="DI55" i="10"/>
  <c r="DH55" i="10"/>
  <c r="DG55" i="10"/>
  <c r="DF55" i="10"/>
  <c r="CT55" i="10"/>
  <c r="CS55" i="10"/>
  <c r="CR55" i="10"/>
  <c r="CQ55" i="10"/>
  <c r="CP55" i="10"/>
  <c r="DI54" i="10"/>
  <c r="DH54" i="10"/>
  <c r="DG54" i="10"/>
  <c r="DF54" i="10"/>
  <c r="CT54" i="10"/>
  <c r="CS54" i="10"/>
  <c r="CR54" i="10"/>
  <c r="CQ54" i="10"/>
  <c r="CP54" i="10"/>
  <c r="DI53" i="10"/>
  <c r="DH53" i="10"/>
  <c r="DG53" i="10"/>
  <c r="DF53" i="10"/>
  <c r="CT53" i="10"/>
  <c r="CS53" i="10"/>
  <c r="CR53" i="10"/>
  <c r="CQ53" i="10"/>
  <c r="CP53" i="10"/>
  <c r="DI52" i="10"/>
  <c r="DH52" i="10"/>
  <c r="DG52" i="10"/>
  <c r="DF52" i="10"/>
  <c r="CT52" i="10"/>
  <c r="CS52" i="10"/>
  <c r="CX52" i="10" s="1"/>
  <c r="CR52" i="10"/>
  <c r="CQ52" i="10"/>
  <c r="CP52" i="10"/>
  <c r="DI51" i="10"/>
  <c r="DH51" i="10"/>
  <c r="DG51" i="10"/>
  <c r="DF51" i="10"/>
  <c r="CT51" i="10"/>
  <c r="CS51" i="10"/>
  <c r="CR51" i="10"/>
  <c r="CQ51" i="10"/>
  <c r="CP51" i="10"/>
  <c r="DI50" i="10"/>
  <c r="DH50" i="10"/>
  <c r="DG50" i="10"/>
  <c r="DF50" i="10"/>
  <c r="CT50" i="10"/>
  <c r="CS50" i="10"/>
  <c r="CR50" i="10"/>
  <c r="CQ50" i="10"/>
  <c r="CP50" i="10"/>
  <c r="DI49" i="10"/>
  <c r="DH49" i="10"/>
  <c r="DG49" i="10"/>
  <c r="DF49" i="10"/>
  <c r="CT49" i="10"/>
  <c r="CS49" i="10"/>
  <c r="CR49" i="10"/>
  <c r="CQ49" i="10"/>
  <c r="CP49" i="10"/>
  <c r="DI48" i="10"/>
  <c r="DH48" i="10"/>
  <c r="DG48" i="10"/>
  <c r="DF48" i="10"/>
  <c r="CT48" i="10"/>
  <c r="CS48" i="10"/>
  <c r="CR48" i="10"/>
  <c r="CQ48" i="10"/>
  <c r="CP48" i="10"/>
  <c r="DI47" i="10"/>
  <c r="DH47" i="10"/>
  <c r="DG47" i="10"/>
  <c r="DF47" i="10"/>
  <c r="CT47" i="10"/>
  <c r="CS47" i="10"/>
  <c r="CR47" i="10"/>
  <c r="CQ47" i="10"/>
  <c r="CP47" i="10"/>
  <c r="DI46" i="10"/>
  <c r="DH46" i="10"/>
  <c r="DG46" i="10"/>
  <c r="DF46" i="10"/>
  <c r="CT46" i="10"/>
  <c r="CS46" i="10"/>
  <c r="CR46" i="10"/>
  <c r="CQ46" i="10"/>
  <c r="CP46" i="10"/>
  <c r="CX46" i="10" s="1"/>
  <c r="DI45" i="10"/>
  <c r="DH45" i="10"/>
  <c r="DG45" i="10"/>
  <c r="DF45" i="10"/>
  <c r="CT45" i="10"/>
  <c r="CS45" i="10"/>
  <c r="CR45" i="10"/>
  <c r="CQ45" i="10"/>
  <c r="CP45" i="10"/>
  <c r="DI44" i="10"/>
  <c r="DH44" i="10"/>
  <c r="DG44" i="10"/>
  <c r="DF44" i="10"/>
  <c r="CT44" i="10"/>
  <c r="CS44" i="10"/>
  <c r="CR44" i="10"/>
  <c r="CQ44" i="10"/>
  <c r="CP44" i="10"/>
  <c r="DI43" i="10"/>
  <c r="DH43" i="10"/>
  <c r="DG43" i="10"/>
  <c r="DF43" i="10"/>
  <c r="CW43" i="10"/>
  <c r="CT43" i="10"/>
  <c r="CS43" i="10"/>
  <c r="CR43" i="10"/>
  <c r="CQ43" i="10"/>
  <c r="CP43" i="10"/>
  <c r="DI42" i="10"/>
  <c r="DH42" i="10"/>
  <c r="DG42" i="10"/>
  <c r="DF42" i="10"/>
  <c r="CT42" i="10"/>
  <c r="CS42" i="10"/>
  <c r="CR42" i="10"/>
  <c r="CQ42" i="10"/>
  <c r="CP42" i="10"/>
  <c r="DI41" i="10"/>
  <c r="DH41" i="10"/>
  <c r="DG41" i="10"/>
  <c r="DF41" i="10"/>
  <c r="CT41" i="10"/>
  <c r="CS41" i="10"/>
  <c r="CR41" i="10"/>
  <c r="CQ41" i="10"/>
  <c r="CP41" i="10"/>
  <c r="DI40" i="10"/>
  <c r="DH40" i="10"/>
  <c r="DG40" i="10"/>
  <c r="DF40" i="10"/>
  <c r="CT40" i="10"/>
  <c r="CS40" i="10"/>
  <c r="CR40" i="10"/>
  <c r="CQ40" i="10"/>
  <c r="CP40" i="10"/>
  <c r="CV40" i="10" s="1"/>
  <c r="DI39" i="10"/>
  <c r="DH39" i="10"/>
  <c r="DG39" i="10"/>
  <c r="DF39" i="10"/>
  <c r="CT39" i="10"/>
  <c r="CS39" i="10"/>
  <c r="CR39" i="10"/>
  <c r="CQ39" i="10"/>
  <c r="CP39" i="10"/>
  <c r="DI38" i="10"/>
  <c r="DH38" i="10"/>
  <c r="DG38" i="10"/>
  <c r="DF38" i="10"/>
  <c r="CT38" i="10"/>
  <c r="CS38" i="10"/>
  <c r="CR38" i="10"/>
  <c r="CQ38" i="10"/>
  <c r="CP38" i="10"/>
  <c r="DI37" i="10"/>
  <c r="DH37" i="10"/>
  <c r="DG37" i="10"/>
  <c r="DF37" i="10"/>
  <c r="CT37" i="10"/>
  <c r="CS37" i="10"/>
  <c r="CR37" i="10"/>
  <c r="CW37" i="10" s="1"/>
  <c r="CQ37" i="10"/>
  <c r="CP37" i="10"/>
  <c r="DI36" i="10"/>
  <c r="DH36" i="10"/>
  <c r="DG36" i="10"/>
  <c r="DF36" i="10"/>
  <c r="CT36" i="10"/>
  <c r="CS36" i="10"/>
  <c r="CR36" i="10"/>
  <c r="CQ36" i="10"/>
  <c r="CP36" i="10"/>
  <c r="DI35" i="10"/>
  <c r="DH35" i="10"/>
  <c r="DG35" i="10"/>
  <c r="DF35" i="10"/>
  <c r="CT35" i="10"/>
  <c r="CS35" i="10"/>
  <c r="CR35" i="10"/>
  <c r="CQ35" i="10"/>
  <c r="CP35" i="10"/>
  <c r="DI34" i="10"/>
  <c r="DH34" i="10"/>
  <c r="DG34" i="10"/>
  <c r="DF34" i="10"/>
  <c r="CT34" i="10"/>
  <c r="CS34" i="10"/>
  <c r="CR34" i="10"/>
  <c r="CQ34" i="10"/>
  <c r="CP34" i="10"/>
  <c r="DI33" i="10"/>
  <c r="DH33" i="10"/>
  <c r="DG33" i="10"/>
  <c r="DF33" i="10"/>
  <c r="CT33" i="10"/>
  <c r="CS33" i="10"/>
  <c r="CR33" i="10"/>
  <c r="CQ33" i="10"/>
  <c r="CP33" i="10"/>
  <c r="DI32" i="10"/>
  <c r="DH32" i="10"/>
  <c r="DG32" i="10"/>
  <c r="DF32" i="10"/>
  <c r="CT32" i="10"/>
  <c r="CS32" i="10"/>
  <c r="CR32" i="10"/>
  <c r="CQ32" i="10"/>
  <c r="CP32" i="10"/>
  <c r="CV32" i="10" s="1"/>
  <c r="DI31" i="10"/>
  <c r="DH31" i="10"/>
  <c r="DG31" i="10"/>
  <c r="DF31" i="10"/>
  <c r="CT31" i="10"/>
  <c r="CS31" i="10"/>
  <c r="CR31" i="10"/>
  <c r="CQ31" i="10"/>
  <c r="CP31" i="10"/>
  <c r="DI30" i="10"/>
  <c r="DH30" i="10"/>
  <c r="DG30" i="10"/>
  <c r="DF30" i="10"/>
  <c r="CT30" i="10"/>
  <c r="CS30" i="10"/>
  <c r="CR30" i="10"/>
  <c r="CQ30" i="10"/>
  <c r="CP30" i="10"/>
  <c r="DI29" i="10"/>
  <c r="DH29" i="10"/>
  <c r="DG29" i="10"/>
  <c r="DF29" i="10"/>
  <c r="CT29" i="10"/>
  <c r="CS29" i="10"/>
  <c r="CR29" i="10"/>
  <c r="CQ29" i="10"/>
  <c r="CP29" i="10"/>
  <c r="DI28" i="10"/>
  <c r="DH28" i="10"/>
  <c r="DG28" i="10"/>
  <c r="DF28" i="10"/>
  <c r="CX28" i="10"/>
  <c r="CT28" i="10"/>
  <c r="CS28" i="10"/>
  <c r="CR28" i="10"/>
  <c r="CQ28" i="10"/>
  <c r="CP28" i="10"/>
  <c r="DI27" i="10"/>
  <c r="DH27" i="10"/>
  <c r="DG27" i="10"/>
  <c r="DF27" i="10"/>
  <c r="CT27" i="10"/>
  <c r="CS27" i="10"/>
  <c r="CR27" i="10"/>
  <c r="CQ27" i="10"/>
  <c r="CP27" i="10"/>
  <c r="DI26" i="10"/>
  <c r="DH26" i="10"/>
  <c r="DG26" i="10"/>
  <c r="DF26" i="10"/>
  <c r="CT26" i="10"/>
  <c r="CS26" i="10"/>
  <c r="CR26" i="10"/>
  <c r="CQ26" i="10"/>
  <c r="CP26" i="10"/>
  <c r="DI25" i="10"/>
  <c r="DH25" i="10"/>
  <c r="DG25" i="10"/>
  <c r="DF25" i="10"/>
  <c r="CT25" i="10"/>
  <c r="CS25" i="10"/>
  <c r="CR25" i="10"/>
  <c r="CQ25" i="10"/>
  <c r="CP25" i="10"/>
  <c r="DI24" i="10"/>
  <c r="DH24" i="10"/>
  <c r="DG24" i="10"/>
  <c r="DF24" i="10"/>
  <c r="CT24" i="10"/>
  <c r="CS24" i="10"/>
  <c r="CR24" i="10"/>
  <c r="CQ24" i="10"/>
  <c r="CP24" i="10"/>
  <c r="DI23" i="10"/>
  <c r="DH23" i="10"/>
  <c r="DG23" i="10"/>
  <c r="DF23" i="10"/>
  <c r="CT23" i="10"/>
  <c r="CS23" i="10"/>
  <c r="CR23" i="10"/>
  <c r="CQ23" i="10"/>
  <c r="CP23" i="10"/>
  <c r="DI22" i="10"/>
  <c r="DH22" i="10"/>
  <c r="DG22" i="10"/>
  <c r="DF22" i="10"/>
  <c r="CT22" i="10"/>
  <c r="CS22" i="10"/>
  <c r="CR22" i="10"/>
  <c r="CQ22" i="10"/>
  <c r="CP22" i="10"/>
  <c r="CW22" i="10" s="1"/>
  <c r="DI21" i="10"/>
  <c r="DH21" i="10"/>
  <c r="DG21" i="10"/>
  <c r="DF21" i="10"/>
  <c r="CT21" i="10"/>
  <c r="CS21" i="10"/>
  <c r="CR21" i="10"/>
  <c r="CQ21" i="10"/>
  <c r="CP21" i="10"/>
  <c r="DI20" i="10"/>
  <c r="DH20" i="10"/>
  <c r="DG20" i="10"/>
  <c r="DF20" i="10"/>
  <c r="CT20" i="10"/>
  <c r="CS20" i="10"/>
  <c r="CR20" i="10"/>
  <c r="CQ20" i="10"/>
  <c r="CP20" i="10"/>
  <c r="CX20" i="10" s="1"/>
  <c r="DI19" i="10"/>
  <c r="DH19" i="10"/>
  <c r="DG19" i="10"/>
  <c r="DF19" i="10"/>
  <c r="CT19" i="10"/>
  <c r="CS19" i="10"/>
  <c r="CR19" i="10"/>
  <c r="CQ19" i="10"/>
  <c r="CP19" i="10"/>
  <c r="CW19" i="10" s="1"/>
  <c r="DB19" i="10" s="1"/>
  <c r="DI18" i="10"/>
  <c r="DH18" i="10"/>
  <c r="DG18" i="10"/>
  <c r="DF18" i="10"/>
  <c r="CT18" i="10"/>
  <c r="CS18" i="10"/>
  <c r="CR18" i="10"/>
  <c r="CQ18" i="10"/>
  <c r="CP18" i="10"/>
  <c r="DI17" i="10"/>
  <c r="DH17" i="10"/>
  <c r="DG17" i="10"/>
  <c r="DF17" i="10"/>
  <c r="CT17" i="10"/>
  <c r="CS17" i="10"/>
  <c r="CR17" i="10"/>
  <c r="CQ17" i="10"/>
  <c r="CP17" i="10"/>
  <c r="DI16" i="10"/>
  <c r="DH16" i="10"/>
  <c r="DG16" i="10"/>
  <c r="DF16" i="10"/>
  <c r="CT16" i="10"/>
  <c r="CS16" i="10"/>
  <c r="CR16" i="10"/>
  <c r="CQ16" i="10"/>
  <c r="CV16" i="10" s="1"/>
  <c r="CP16" i="10"/>
  <c r="DI15" i="10"/>
  <c r="DH15" i="10"/>
  <c r="DG15" i="10"/>
  <c r="DF15" i="10"/>
  <c r="CT15" i="10"/>
  <c r="CS15" i="10"/>
  <c r="CR15" i="10"/>
  <c r="CQ15" i="10"/>
  <c r="CP15" i="10"/>
  <c r="DI14" i="10"/>
  <c r="DH14" i="10"/>
  <c r="DG14" i="10"/>
  <c r="DF14" i="10"/>
  <c r="CT14" i="10"/>
  <c r="CS14" i="10"/>
  <c r="CR14" i="10"/>
  <c r="CQ14" i="10"/>
  <c r="CP14" i="10"/>
  <c r="C7" i="10"/>
  <c r="C13" i="10" s="1"/>
  <c r="DL48" i="10" s="1"/>
  <c r="CG14" i="10"/>
  <c r="BP14" i="10"/>
  <c r="B77" i="10"/>
  <c r="B79" i="10" s="1"/>
  <c r="B80" i="10" s="1"/>
  <c r="B74" i="10"/>
  <c r="B75" i="10" s="1"/>
  <c r="Q45" i="10" s="1"/>
  <c r="Q55" i="10" s="1"/>
  <c r="H55" i="10"/>
  <c r="C55" i="10"/>
  <c r="CW53" i="10" l="1"/>
  <c r="CX53" i="10"/>
  <c r="EB45" i="10"/>
  <c r="AX47" i="10"/>
  <c r="AX55" i="10"/>
  <c r="AX39" i="10"/>
  <c r="AX16" i="10"/>
  <c r="AX53" i="10"/>
  <c r="AX21" i="10"/>
  <c r="AX45" i="10"/>
  <c r="AX36" i="10"/>
  <c r="AX24" i="10"/>
  <c r="AX14" i="10"/>
  <c r="AX29" i="10"/>
  <c r="AX26" i="10"/>
  <c r="AX44" i="10"/>
  <c r="AX41" i="10"/>
  <c r="AX22" i="10"/>
  <c r="AX25" i="10"/>
  <c r="AX49" i="10"/>
  <c r="AX23" i="10"/>
  <c r="AX58" i="10"/>
  <c r="AX40" i="10"/>
  <c r="AX28" i="10"/>
  <c r="AX56" i="10"/>
  <c r="AX33" i="10"/>
  <c r="AX27" i="10"/>
  <c r="AX18" i="10"/>
  <c r="AX37" i="10"/>
  <c r="AX38" i="10"/>
  <c r="AX34" i="10"/>
  <c r="AX35" i="10"/>
  <c r="AX17" i="10"/>
  <c r="AX32" i="10"/>
  <c r="AX48" i="10"/>
  <c r="AX42" i="10"/>
  <c r="AX51" i="10"/>
  <c r="AX52" i="10"/>
  <c r="AX19" i="10"/>
  <c r="AX50" i="10"/>
  <c r="AX57" i="10"/>
  <c r="AX31" i="10"/>
  <c r="AX54" i="10"/>
  <c r="AX43" i="10"/>
  <c r="AX15" i="10"/>
  <c r="AX46" i="10"/>
  <c r="AX30" i="10"/>
  <c r="AX20" i="10"/>
  <c r="CX14" i="10"/>
  <c r="CX40" i="10"/>
  <c r="CV53" i="10"/>
  <c r="CX32" i="10"/>
  <c r="CX30" i="10"/>
  <c r="CX48" i="10"/>
  <c r="CW51" i="10"/>
  <c r="DB51" i="10" s="1"/>
  <c r="BI58" i="10"/>
  <c r="BI43" i="10"/>
  <c r="BI41" i="10"/>
  <c r="BI31" i="10"/>
  <c r="BI21" i="10"/>
  <c r="BI45" i="10"/>
  <c r="BI53" i="10"/>
  <c r="BI33" i="10"/>
  <c r="BI14" i="10"/>
  <c r="BI56" i="10"/>
  <c r="BI51" i="10"/>
  <c r="BI28" i="10"/>
  <c r="BI23" i="10"/>
  <c r="BI20" i="10"/>
  <c r="BI15" i="10"/>
  <c r="BI26" i="10"/>
  <c r="BI18" i="10"/>
  <c r="BI57" i="10"/>
  <c r="BI42" i="10"/>
  <c r="BI22" i="10"/>
  <c r="BI17" i="10"/>
  <c r="BI49" i="10"/>
  <c r="BI44" i="10"/>
  <c r="BI37" i="10"/>
  <c r="BI34" i="10"/>
  <c r="BI24" i="10"/>
  <c r="BI16" i="10"/>
  <c r="BI46" i="10"/>
  <c r="BI35" i="10"/>
  <c r="BI55" i="10"/>
  <c r="BI54" i="10"/>
  <c r="BI50" i="10"/>
  <c r="BI48" i="10"/>
  <c r="BI27" i="10"/>
  <c r="BI25" i="10"/>
  <c r="BI19" i="10"/>
  <c r="BI52" i="10"/>
  <c r="BI39" i="10"/>
  <c r="BI38" i="10"/>
  <c r="BI32" i="10"/>
  <c r="BI29" i="10"/>
  <c r="BI47" i="10"/>
  <c r="BI40" i="10"/>
  <c r="BI30" i="10"/>
  <c r="BI36" i="10"/>
  <c r="EC33" i="10"/>
  <c r="AY38" i="10"/>
  <c r="AY46" i="10"/>
  <c r="AY30" i="10"/>
  <c r="AY54" i="10"/>
  <c r="AY36" i="10"/>
  <c r="AY43" i="10"/>
  <c r="AY40" i="10"/>
  <c r="AY28" i="10"/>
  <c r="AY16" i="10"/>
  <c r="AY51" i="10"/>
  <c r="AY24" i="10"/>
  <c r="AY20" i="10"/>
  <c r="AY18" i="10"/>
  <c r="AY15" i="10"/>
  <c r="AY57" i="10"/>
  <c r="AY37" i="10"/>
  <c r="AY17" i="10"/>
  <c r="AY34" i="10"/>
  <c r="AY33" i="10"/>
  <c r="AY56" i="10"/>
  <c r="AY44" i="10"/>
  <c r="AY50" i="10"/>
  <c r="AY23" i="10"/>
  <c r="AY39" i="10"/>
  <c r="AY52" i="10"/>
  <c r="AY22" i="10"/>
  <c r="AY48" i="10"/>
  <c r="AY47" i="10"/>
  <c r="AY25" i="10"/>
  <c r="AY32" i="10"/>
  <c r="AY27" i="10"/>
  <c r="AY55" i="10"/>
  <c r="AY41" i="10"/>
  <c r="AY35" i="10"/>
  <c r="AY26" i="10"/>
  <c r="AY42" i="10"/>
  <c r="AY19" i="10"/>
  <c r="AY29" i="10"/>
  <c r="AY49" i="10"/>
  <c r="AY14" i="10"/>
  <c r="AY58" i="10"/>
  <c r="AY45" i="10"/>
  <c r="AY31" i="10"/>
  <c r="AY53" i="10"/>
  <c r="AY21" i="10"/>
  <c r="DB22" i="10"/>
  <c r="CW20" i="10"/>
  <c r="DB20" i="10" s="1"/>
  <c r="CX44" i="10"/>
  <c r="DL25" i="10"/>
  <c r="DL30" i="10"/>
  <c r="CW27" i="10"/>
  <c r="DB27" i="10" s="1"/>
  <c r="DL39" i="10"/>
  <c r="DL51" i="10"/>
  <c r="CV56" i="10"/>
  <c r="DA56" i="10" s="1"/>
  <c r="DL56" i="10"/>
  <c r="DL15" i="10"/>
  <c r="DL19" i="10"/>
  <c r="DL22" i="10"/>
  <c r="DL31" i="10"/>
  <c r="DL35" i="10"/>
  <c r="DL47" i="10"/>
  <c r="DL18" i="10"/>
  <c r="DL21" i="10"/>
  <c r="CX22" i="10"/>
  <c r="CW30" i="10"/>
  <c r="DB30" i="10" s="1"/>
  <c r="DL43" i="10"/>
  <c r="DL52" i="10"/>
  <c r="CX56" i="10"/>
  <c r="DA16" i="10"/>
  <c r="DL16" i="10"/>
  <c r="CV24" i="10"/>
  <c r="DA24" i="10" s="1"/>
  <c r="DL28" i="10"/>
  <c r="DL36" i="10"/>
  <c r="DL40" i="10"/>
  <c r="CV48" i="10"/>
  <c r="DA48" i="10" s="1"/>
  <c r="DL57" i="10"/>
  <c r="DL55" i="10"/>
  <c r="DL20" i="10"/>
  <c r="CV22" i="10"/>
  <c r="DA22" i="10" s="1"/>
  <c r="DL24" i="10"/>
  <c r="DL32" i="10"/>
  <c r="CX54" i="10"/>
  <c r="DA32" i="10"/>
  <c r="DL34" i="10"/>
  <c r="DL42" i="10"/>
  <c r="CX16" i="10"/>
  <c r="DL37" i="10"/>
  <c r="DL41" i="10"/>
  <c r="DB43" i="10"/>
  <c r="DL44" i="10"/>
  <c r="DL50" i="10"/>
  <c r="CY36" i="10"/>
  <c r="CZ36" i="10"/>
  <c r="DE36" i="10" s="1"/>
  <c r="DJ36" i="10"/>
  <c r="CY38" i="10"/>
  <c r="CZ38" i="10"/>
  <c r="DE38" i="10" s="1"/>
  <c r="DJ38" i="10"/>
  <c r="EE25" i="10"/>
  <c r="EE44" i="10"/>
  <c r="EE33" i="10"/>
  <c r="EE17" i="10"/>
  <c r="EE41" i="10"/>
  <c r="EE49" i="10"/>
  <c r="EE46" i="10"/>
  <c r="EE50" i="10"/>
  <c r="EE22" i="10"/>
  <c r="EE26" i="10"/>
  <c r="EE40" i="10"/>
  <c r="EE14" i="10"/>
  <c r="EE32" i="10"/>
  <c r="EE42" i="10"/>
  <c r="EE34" i="10"/>
  <c r="EE56" i="10"/>
  <c r="EE16" i="10"/>
  <c r="EB14" i="10"/>
  <c r="EC27" i="10"/>
  <c r="EE37" i="10"/>
  <c r="EE38" i="10"/>
  <c r="EB47" i="10"/>
  <c r="EC32" i="10"/>
  <c r="EE28" i="10"/>
  <c r="EE18" i="10"/>
  <c r="EE29" i="10"/>
  <c r="EB56" i="10"/>
  <c r="EE35" i="10"/>
  <c r="CV14" i="10"/>
  <c r="DA14" i="10" s="1"/>
  <c r="DL14" i="10"/>
  <c r="CX17" i="10"/>
  <c r="DJ17" i="10"/>
  <c r="CZ17" i="10"/>
  <c r="DE17" i="10" s="1"/>
  <c r="CY23" i="10"/>
  <c r="CZ23" i="10"/>
  <c r="DE23" i="10" s="1"/>
  <c r="DJ23" i="10"/>
  <c r="DL27" i="10"/>
  <c r="CW29" i="10"/>
  <c r="DB29" i="10" s="1"/>
  <c r="DL29" i="10"/>
  <c r="DL33" i="10"/>
  <c r="CW40" i="10"/>
  <c r="DB40" i="10" s="1"/>
  <c r="CZ40" i="10"/>
  <c r="DE40" i="10" s="1"/>
  <c r="DJ40" i="10"/>
  <c r="CV42" i="10"/>
  <c r="DA42" i="10" s="1"/>
  <c r="CX51" i="10"/>
  <c r="DJ51" i="10"/>
  <c r="CZ51" i="10"/>
  <c r="DE51" i="10" s="1"/>
  <c r="CY53" i="10"/>
  <c r="CZ53" i="10"/>
  <c r="DE53" i="10" s="1"/>
  <c r="DJ53" i="10"/>
  <c r="CV54" i="10"/>
  <c r="DA54" i="10" s="1"/>
  <c r="DL54" i="10"/>
  <c r="CX57" i="10"/>
  <c r="CZ57" i="10"/>
  <c r="DE57" i="10" s="1"/>
  <c r="DJ57" i="10"/>
  <c r="EE21" i="10"/>
  <c r="EE23" i="10"/>
  <c r="EC29" i="10"/>
  <c r="EC39" i="10"/>
  <c r="EE47" i="10"/>
  <c r="EE27" i="10"/>
  <c r="EE31" i="10"/>
  <c r="EC15" i="10"/>
  <c r="EC17" i="10"/>
  <c r="EE52" i="10"/>
  <c r="EB41" i="10"/>
  <c r="EB44" i="10"/>
  <c r="EB22" i="10"/>
  <c r="EB29" i="10"/>
  <c r="EB37" i="10"/>
  <c r="EB25" i="10"/>
  <c r="EB28" i="10"/>
  <c r="EB36" i="10"/>
  <c r="EB53" i="10"/>
  <c r="EB20" i="10"/>
  <c r="EB17" i="10"/>
  <c r="CW21" i="10"/>
  <c r="DB21" i="10" s="1"/>
  <c r="CY28" i="10"/>
  <c r="CZ28" i="10"/>
  <c r="DE28" i="10" s="1"/>
  <c r="DJ28" i="10"/>
  <c r="CY30" i="10"/>
  <c r="CZ30" i="10"/>
  <c r="DE30" i="10" s="1"/>
  <c r="DJ30" i="10"/>
  <c r="CY34" i="10"/>
  <c r="DJ34" i="10"/>
  <c r="CZ34" i="10"/>
  <c r="DE34" i="10" s="1"/>
  <c r="DA53" i="10"/>
  <c r="CW54" i="10"/>
  <c r="DB54" i="10" s="1"/>
  <c r="CY55" i="10"/>
  <c r="CZ55" i="10"/>
  <c r="DJ55" i="10"/>
  <c r="EE54" i="10"/>
  <c r="EC47" i="10"/>
  <c r="EF58" i="10"/>
  <c r="EE39" i="10"/>
  <c r="EB27" i="10"/>
  <c r="EC25" i="10"/>
  <c r="EC16" i="10"/>
  <c r="EC45" i="10"/>
  <c r="EB34" i="10"/>
  <c r="EC43" i="10"/>
  <c r="EE36" i="10"/>
  <c r="CY42" i="10"/>
  <c r="CZ42" i="10"/>
  <c r="DE42" i="10" s="1"/>
  <c r="DJ42" i="10"/>
  <c r="CW14" i="10"/>
  <c r="DB14" i="10" s="1"/>
  <c r="CY15" i="10"/>
  <c r="CZ15" i="10"/>
  <c r="DE15" i="10" s="1"/>
  <c r="DJ15" i="10"/>
  <c r="EC46" i="10"/>
  <c r="EC22" i="10"/>
  <c r="EC38" i="10"/>
  <c r="EC30" i="10"/>
  <c r="EC54" i="10"/>
  <c r="EC14" i="10"/>
  <c r="EC44" i="10"/>
  <c r="EC21" i="10"/>
  <c r="EC24" i="10"/>
  <c r="EC52" i="10"/>
  <c r="EC40" i="10"/>
  <c r="EC28" i="10"/>
  <c r="CJ14" i="10"/>
  <c r="EM58" i="10"/>
  <c r="EM48" i="10"/>
  <c r="EM32" i="10"/>
  <c r="EM31" i="10"/>
  <c r="EM20" i="10"/>
  <c r="EM24" i="10"/>
  <c r="EM50" i="10"/>
  <c r="EM47" i="10"/>
  <c r="EM30" i="10"/>
  <c r="EM55" i="10"/>
  <c r="EM51" i="10"/>
  <c r="EM45" i="10"/>
  <c r="EM41" i="10"/>
  <c r="EM40" i="10"/>
  <c r="EM36" i="10"/>
  <c r="EM27" i="10"/>
  <c r="EM22" i="10"/>
  <c r="EM18" i="10"/>
  <c r="EM23" i="10"/>
  <c r="EM49" i="10"/>
  <c r="EM46" i="10"/>
  <c r="EM34" i="10"/>
  <c r="EM21" i="10"/>
  <c r="EM52" i="10"/>
  <c r="EM37" i="10"/>
  <c r="EM25" i="10"/>
  <c r="EM14" i="10"/>
  <c r="EM56" i="10"/>
  <c r="EM42" i="10"/>
  <c r="EM38" i="10"/>
  <c r="EM28" i="10"/>
  <c r="EM57" i="10"/>
  <c r="EM53" i="10"/>
  <c r="EM44" i="10"/>
  <c r="EM35" i="10"/>
  <c r="EM29" i="10"/>
  <c r="EM26" i="10"/>
  <c r="EM17" i="10"/>
  <c r="EM15" i="10"/>
  <c r="EM19" i="10"/>
  <c r="EM54" i="10"/>
  <c r="EM43" i="10"/>
  <c r="EM39" i="10"/>
  <c r="EM33" i="10"/>
  <c r="EM16" i="10"/>
  <c r="DL17" i="10"/>
  <c r="CY20" i="10"/>
  <c r="DJ20" i="10"/>
  <c r="CZ20" i="10"/>
  <c r="DE20" i="10" s="1"/>
  <c r="CY22" i="10"/>
  <c r="CZ22" i="10"/>
  <c r="DE22" i="10" s="1"/>
  <c r="DJ22" i="10"/>
  <c r="DL23" i="10"/>
  <c r="CY26" i="10"/>
  <c r="DJ26" i="10"/>
  <c r="CZ26" i="10"/>
  <c r="DE26" i="10" s="1"/>
  <c r="CW32" i="10"/>
  <c r="DB32" i="10" s="1"/>
  <c r="CZ32" i="10"/>
  <c r="DE32" i="10" s="1"/>
  <c r="DJ32" i="10"/>
  <c r="CV34" i="10"/>
  <c r="DA34" i="10" s="1"/>
  <c r="CX43" i="10"/>
  <c r="DJ43" i="10"/>
  <c r="CZ43" i="10"/>
  <c r="DE43" i="10" s="1"/>
  <c r="CV45" i="10"/>
  <c r="DA45" i="10" s="1"/>
  <c r="CZ45" i="10"/>
  <c r="DJ45" i="10"/>
  <c r="CV46" i="10"/>
  <c r="DA46" i="10" s="1"/>
  <c r="DL46" i="10"/>
  <c r="CY49" i="10"/>
  <c r="CZ49" i="10"/>
  <c r="DE49" i="10" s="1"/>
  <c r="DJ49" i="10"/>
  <c r="DB53" i="10"/>
  <c r="DL53" i="10"/>
  <c r="EB21" i="10"/>
  <c r="EE20" i="10"/>
  <c r="EC57" i="10"/>
  <c r="EE43" i="10"/>
  <c r="EC41" i="10"/>
  <c r="EB55" i="10"/>
  <c r="EC36" i="10"/>
  <c r="EC19" i="10"/>
  <c r="EB40" i="10"/>
  <c r="EB16" i="10"/>
  <c r="EB30" i="10"/>
  <c r="EE24" i="10"/>
  <c r="EC49" i="10"/>
  <c r="CY31" i="10"/>
  <c r="CZ31" i="10"/>
  <c r="DE31" i="10" s="1"/>
  <c r="DJ31" i="10"/>
  <c r="CY14" i="10"/>
  <c r="CZ14" i="10"/>
  <c r="DJ14" i="10"/>
  <c r="EB51" i="10"/>
  <c r="EE55" i="10"/>
  <c r="EB39" i="10"/>
  <c r="EB58" i="10"/>
  <c r="EE51" i="10"/>
  <c r="EB26" i="10"/>
  <c r="EE58" i="10"/>
  <c r="EE53" i="10"/>
  <c r="EC55" i="10"/>
  <c r="EB33" i="10"/>
  <c r="EB46" i="10"/>
  <c r="EC42" i="10"/>
  <c r="EC51" i="10"/>
  <c r="EE45" i="10"/>
  <c r="CY18" i="10"/>
  <c r="CZ18" i="10"/>
  <c r="DE18" i="10" s="1"/>
  <c r="DJ18" i="10"/>
  <c r="CW24" i="10"/>
  <c r="DB24" i="10" s="1"/>
  <c r="CZ24" i="10"/>
  <c r="DE24" i="10" s="1"/>
  <c r="DJ24" i="10"/>
  <c r="CW46" i="10"/>
  <c r="DB46" i="10" s="1"/>
  <c r="CY47" i="10"/>
  <c r="CZ47" i="10"/>
  <c r="DJ47" i="10"/>
  <c r="CY54" i="10"/>
  <c r="DJ54" i="10"/>
  <c r="CZ54" i="10"/>
  <c r="CW16" i="10"/>
  <c r="DB16" i="10" s="1"/>
  <c r="CZ16" i="10"/>
  <c r="DE16" i="10" s="1"/>
  <c r="DJ16" i="10"/>
  <c r="DL26" i="10"/>
  <c r="CW35" i="10"/>
  <c r="DB35" i="10" s="1"/>
  <c r="CW36" i="10"/>
  <c r="DB36" i="10" s="1"/>
  <c r="CV37" i="10"/>
  <c r="DA37" i="10" s="1"/>
  <c r="CZ37" i="10"/>
  <c r="DE37" i="10" s="1"/>
  <c r="DJ37" i="10"/>
  <c r="CV38" i="10"/>
  <c r="DA38" i="10" s="1"/>
  <c r="DL38" i="10"/>
  <c r="CX41" i="10"/>
  <c r="CZ41" i="10"/>
  <c r="DE41" i="10" s="1"/>
  <c r="DJ41" i="10"/>
  <c r="CW45" i="10"/>
  <c r="DB45" i="10" s="1"/>
  <c r="DL45" i="10"/>
  <c r="DL49" i="10"/>
  <c r="CY52" i="10"/>
  <c r="DJ52" i="10"/>
  <c r="CZ52" i="10"/>
  <c r="DE52" i="10" s="1"/>
  <c r="CW56" i="10"/>
  <c r="DB56" i="10" s="1"/>
  <c r="CZ56" i="10"/>
  <c r="DE56" i="10" s="1"/>
  <c r="DJ56" i="10"/>
  <c r="CY58" i="10"/>
  <c r="CZ58" i="10"/>
  <c r="DE58" i="10" s="1"/>
  <c r="DJ58" i="10"/>
  <c r="EE19" i="10"/>
  <c r="EC58" i="10"/>
  <c r="EC23" i="10"/>
  <c r="EC35" i="10"/>
  <c r="EC18" i="10"/>
  <c r="EC20" i="10"/>
  <c r="EB31" i="10"/>
  <c r="EB18" i="10"/>
  <c r="CX27" i="10"/>
  <c r="DJ27" i="10"/>
  <c r="CZ27" i="10"/>
  <c r="CX36" i="10"/>
  <c r="CW38" i="10"/>
  <c r="DB38" i="10" s="1"/>
  <c r="CY39" i="10"/>
  <c r="CZ39" i="10"/>
  <c r="DE39" i="10" s="1"/>
  <c r="DJ39" i="10"/>
  <c r="DA40" i="10"/>
  <c r="CY46" i="10"/>
  <c r="CZ46" i="10"/>
  <c r="DE46" i="10" s="1"/>
  <c r="DJ46" i="10"/>
  <c r="CY50" i="10"/>
  <c r="CZ50" i="10"/>
  <c r="DE50" i="10" s="1"/>
  <c r="DJ50" i="10"/>
  <c r="DA58" i="10"/>
  <c r="EE30" i="10"/>
  <c r="EE48" i="10"/>
  <c r="EC37" i="10"/>
  <c r="EE57" i="10"/>
  <c r="EB54" i="10"/>
  <c r="EB35" i="10"/>
  <c r="EB42" i="10"/>
  <c r="EC34" i="10"/>
  <c r="EB49" i="10"/>
  <c r="EC31" i="10"/>
  <c r="EB15" i="10"/>
  <c r="EB50" i="10"/>
  <c r="CV21" i="10"/>
  <c r="DA21" i="10" s="1"/>
  <c r="CZ21" i="10"/>
  <c r="DE21" i="10" s="1"/>
  <c r="DJ21" i="10"/>
  <c r="CX19" i="10"/>
  <c r="CZ19" i="10"/>
  <c r="DE19" i="10" s="1"/>
  <c r="DJ19" i="10"/>
  <c r="CX24" i="10"/>
  <c r="CW28" i="10"/>
  <c r="DB28" i="10" s="1"/>
  <c r="CV29" i="10"/>
  <c r="DA29" i="10" s="1"/>
  <c r="CZ29" i="10"/>
  <c r="DE29" i="10" s="1"/>
  <c r="DJ29" i="10"/>
  <c r="CV30" i="10"/>
  <c r="DA30" i="10" s="1"/>
  <c r="CX33" i="10"/>
  <c r="CZ33" i="10"/>
  <c r="DE33" i="10" s="1"/>
  <c r="DJ33" i="10"/>
  <c r="DB37" i="10"/>
  <c r="CX38" i="10"/>
  <c r="CY44" i="10"/>
  <c r="DJ44" i="10"/>
  <c r="CZ44" i="10"/>
  <c r="DE44" i="10" s="1"/>
  <c r="CW48" i="10"/>
  <c r="DB48" i="10" s="1"/>
  <c r="CZ48" i="10"/>
  <c r="DE48" i="10" s="1"/>
  <c r="DJ48" i="10"/>
  <c r="CV50" i="10"/>
  <c r="DA50" i="10" s="1"/>
  <c r="DL58" i="10"/>
  <c r="EC56" i="10"/>
  <c r="EC53" i="10"/>
  <c r="EB52" i="10"/>
  <c r="EB48" i="10"/>
  <c r="EB38" i="10"/>
  <c r="EB24" i="10"/>
  <c r="EB23" i="10"/>
  <c r="EB19" i="10"/>
  <c r="EC48" i="10"/>
  <c r="EC26" i="10"/>
  <c r="EB32" i="10"/>
  <c r="EE15" i="10"/>
  <c r="EB57" i="10"/>
  <c r="EB43" i="10"/>
  <c r="EC50" i="10"/>
  <c r="CX25" i="10"/>
  <c r="DJ25" i="10"/>
  <c r="CZ25" i="10"/>
  <c r="DE25" i="10" s="1"/>
  <c r="CX35" i="10"/>
  <c r="DJ35" i="10"/>
  <c r="CZ35" i="10"/>
  <c r="DE35" i="10" s="1"/>
  <c r="DE14" i="10"/>
  <c r="DE54" i="10"/>
  <c r="DE55" i="10"/>
  <c r="DE45" i="10"/>
  <c r="DE27" i="10"/>
  <c r="DE47" i="10"/>
  <c r="V45" i="10"/>
  <c r="V55" i="10" s="1"/>
  <c r="CV18" i="10"/>
  <c r="DA18" i="10" s="1"/>
  <c r="CY19" i="10"/>
  <c r="CV26" i="10"/>
  <c r="DA26" i="10" s="1"/>
  <c r="CY27" i="10"/>
  <c r="CY35" i="10"/>
  <c r="CY43" i="10"/>
  <c r="CY51" i="10"/>
  <c r="DD51" i="10" s="1"/>
  <c r="CY33" i="10"/>
  <c r="CY41" i="10"/>
  <c r="CV15" i="10"/>
  <c r="DA15" i="10" s="1"/>
  <c r="CY16" i="10"/>
  <c r="CW18" i="10"/>
  <c r="DB18" i="10" s="1"/>
  <c r="CX21" i="10"/>
  <c r="CV23" i="10"/>
  <c r="DA23" i="10" s="1"/>
  <c r="CY24" i="10"/>
  <c r="CW26" i="10"/>
  <c r="DB26" i="10" s="1"/>
  <c r="CX29" i="10"/>
  <c r="CV31" i="10"/>
  <c r="DA31" i="10" s="1"/>
  <c r="CY32" i="10"/>
  <c r="CW34" i="10"/>
  <c r="DB34" i="10" s="1"/>
  <c r="CX37" i="10"/>
  <c r="CV39" i="10"/>
  <c r="DA39" i="10" s="1"/>
  <c r="CY40" i="10"/>
  <c r="CW42" i="10"/>
  <c r="DB42" i="10" s="1"/>
  <c r="CX45" i="10"/>
  <c r="CV47" i="10"/>
  <c r="DA47" i="10" s="1"/>
  <c r="CY48" i="10"/>
  <c r="CW50" i="10"/>
  <c r="DB50" i="10" s="1"/>
  <c r="CV55" i="10"/>
  <c r="DA55" i="10" s="1"/>
  <c r="CY56" i="10"/>
  <c r="CW58" i="10"/>
  <c r="DB58" i="10" s="1"/>
  <c r="CY25" i="10"/>
  <c r="CW15" i="10"/>
  <c r="DB15" i="10" s="1"/>
  <c r="CX18" i="10"/>
  <c r="CV20" i="10"/>
  <c r="DA20" i="10" s="1"/>
  <c r="CY21" i="10"/>
  <c r="CW23" i="10"/>
  <c r="DB23" i="10" s="1"/>
  <c r="CX26" i="10"/>
  <c r="CV28" i="10"/>
  <c r="DA28" i="10" s="1"/>
  <c r="CY29" i="10"/>
  <c r="CW31" i="10"/>
  <c r="DB31" i="10" s="1"/>
  <c r="CX34" i="10"/>
  <c r="CV36" i="10"/>
  <c r="DA36" i="10" s="1"/>
  <c r="CY37" i="10"/>
  <c r="CW39" i="10"/>
  <c r="DB39" i="10" s="1"/>
  <c r="CX42" i="10"/>
  <c r="CV44" i="10"/>
  <c r="DA44" i="10" s="1"/>
  <c r="CY45" i="10"/>
  <c r="CW47" i="10"/>
  <c r="DB47" i="10" s="1"/>
  <c r="CX50" i="10"/>
  <c r="CV52" i="10"/>
  <c r="DA52" i="10" s="1"/>
  <c r="CW55" i="10"/>
  <c r="DB55" i="10" s="1"/>
  <c r="CX58" i="10"/>
  <c r="CX15" i="10"/>
  <c r="CV17" i="10"/>
  <c r="DA17" i="10" s="1"/>
  <c r="CX23" i="10"/>
  <c r="CV25" i="10"/>
  <c r="DA25" i="10" s="1"/>
  <c r="CX31" i="10"/>
  <c r="CV33" i="10"/>
  <c r="DA33" i="10" s="1"/>
  <c r="CX39" i="10"/>
  <c r="CV41" i="10"/>
  <c r="DA41" i="10" s="1"/>
  <c r="CW44" i="10"/>
  <c r="DB44" i="10" s="1"/>
  <c r="CX47" i="10"/>
  <c r="CV49" i="10"/>
  <c r="DA49" i="10" s="1"/>
  <c r="CW52" i="10"/>
  <c r="DB52" i="10" s="1"/>
  <c r="CX55" i="10"/>
  <c r="CV57" i="10"/>
  <c r="DA57" i="10" s="1"/>
  <c r="CY17" i="10"/>
  <c r="CW17" i="10"/>
  <c r="DB17" i="10" s="1"/>
  <c r="CW25" i="10"/>
  <c r="DB25" i="10" s="1"/>
  <c r="CW33" i="10"/>
  <c r="DB33" i="10" s="1"/>
  <c r="CW41" i="10"/>
  <c r="DB41" i="10" s="1"/>
  <c r="CW49" i="10"/>
  <c r="DB49" i="10" s="1"/>
  <c r="CW57" i="10"/>
  <c r="DB57" i="10" s="1"/>
  <c r="CV19" i="10"/>
  <c r="DA19" i="10" s="1"/>
  <c r="CV27" i="10"/>
  <c r="DA27" i="10" s="1"/>
  <c r="CV35" i="10"/>
  <c r="DA35" i="10" s="1"/>
  <c r="CV43" i="10"/>
  <c r="DA43" i="10" s="1"/>
  <c r="CX49" i="10"/>
  <c r="CV51" i="10"/>
  <c r="DA51" i="10" s="1"/>
  <c r="C16" i="1"/>
  <c r="BB40" i="10" l="1"/>
  <c r="BB41" i="10"/>
  <c r="BB29" i="10"/>
  <c r="BB16" i="10"/>
  <c r="BB33" i="10"/>
  <c r="BB24" i="10"/>
  <c r="BB39" i="10"/>
  <c r="BB23" i="10"/>
  <c r="BB25" i="10"/>
  <c r="BB17" i="10"/>
  <c r="BB21" i="10"/>
  <c r="BB15" i="10"/>
  <c r="BB47" i="10"/>
  <c r="BB48" i="10"/>
  <c r="BB55" i="10"/>
  <c r="BB49" i="10"/>
  <c r="BB36" i="10"/>
  <c r="BB56" i="10"/>
  <c r="BB57" i="10"/>
  <c r="BB28" i="10"/>
  <c r="BB19" i="10"/>
  <c r="BB52" i="10"/>
  <c r="BB42" i="10"/>
  <c r="BB18" i="10"/>
  <c r="BB45" i="10"/>
  <c r="BB46" i="10"/>
  <c r="BB43" i="10"/>
  <c r="BB20" i="10"/>
  <c r="BB14" i="10"/>
  <c r="BB44" i="10"/>
  <c r="BB54" i="10"/>
  <c r="BB26" i="10"/>
  <c r="BB34" i="10"/>
  <c r="BB32" i="10"/>
  <c r="BB51" i="10"/>
  <c r="BB37" i="10"/>
  <c r="BB27" i="10"/>
  <c r="BB53" i="10"/>
  <c r="BB38" i="10"/>
  <c r="BB35" i="10"/>
  <c r="BB50" i="10"/>
  <c r="BB22" i="10"/>
  <c r="BB31" i="10"/>
  <c r="BB58" i="10"/>
  <c r="BB30" i="10"/>
  <c r="DD18" i="10"/>
  <c r="DD39" i="10"/>
  <c r="DD41" i="10"/>
  <c r="DD57" i="10"/>
  <c r="DD16" i="10"/>
  <c r="DD31" i="10"/>
  <c r="DD29" i="10"/>
  <c r="DD25" i="10"/>
  <c r="DD33" i="10"/>
  <c r="DD54" i="10"/>
  <c r="DD23" i="10"/>
  <c r="DD21" i="10"/>
  <c r="DD24" i="10"/>
  <c r="DD58" i="10"/>
  <c r="DD17" i="10"/>
  <c r="DD38" i="10"/>
  <c r="DD15" i="10"/>
  <c r="DD52" i="10"/>
  <c r="DD43" i="10"/>
  <c r="DD50" i="10"/>
  <c r="DD56" i="10"/>
  <c r="DD30" i="10"/>
  <c r="DD46" i="10"/>
  <c r="DD44" i="10"/>
  <c r="DD49" i="10"/>
  <c r="DD37" i="10"/>
  <c r="DD35" i="10"/>
  <c r="DD42" i="10"/>
  <c r="DD48" i="10"/>
  <c r="DD14" i="10"/>
  <c r="DD22" i="10"/>
  <c r="DD36" i="10"/>
  <c r="DD27" i="10"/>
  <c r="DD34" i="10"/>
  <c r="DD40" i="10"/>
  <c r="DD55" i="10"/>
  <c r="DD53" i="10"/>
  <c r="DD28" i="10"/>
  <c r="DD19" i="10"/>
  <c r="DD26" i="10"/>
  <c r="DD32" i="10"/>
  <c r="DD47" i="10"/>
  <c r="DD45" i="10"/>
  <c r="DD20" i="10"/>
  <c r="CD15" i="10"/>
  <c r="CE15" i="10"/>
  <c r="CD16" i="10"/>
  <c r="CE16" i="10"/>
  <c r="CD17" i="10"/>
  <c r="CE17" i="10"/>
  <c r="CD18" i="10"/>
  <c r="CE18" i="10"/>
  <c r="CD19" i="10"/>
  <c r="CE19" i="10"/>
  <c r="CD20" i="10"/>
  <c r="CE20" i="10"/>
  <c r="CD21" i="10"/>
  <c r="CE21" i="10"/>
  <c r="CD22" i="10"/>
  <c r="CE22" i="10"/>
  <c r="CD23" i="10"/>
  <c r="CE23" i="10"/>
  <c r="CD24" i="10"/>
  <c r="CE24" i="10"/>
  <c r="CD25" i="10"/>
  <c r="CE25" i="10"/>
  <c r="CD26" i="10"/>
  <c r="CE26" i="10"/>
  <c r="CD27" i="10"/>
  <c r="CE27" i="10"/>
  <c r="CD28" i="10"/>
  <c r="CE28" i="10"/>
  <c r="CD29" i="10"/>
  <c r="CE29" i="10"/>
  <c r="CD30" i="10"/>
  <c r="CE30" i="10"/>
  <c r="CD31" i="10"/>
  <c r="CE31" i="10"/>
  <c r="CD32" i="10"/>
  <c r="CE32" i="10"/>
  <c r="CD33" i="10"/>
  <c r="CE33" i="10"/>
  <c r="CD34" i="10"/>
  <c r="CE34" i="10"/>
  <c r="CD35" i="10"/>
  <c r="CE35" i="10"/>
  <c r="CD36" i="10"/>
  <c r="CE36" i="10"/>
  <c r="CD37" i="10"/>
  <c r="CE37" i="10"/>
  <c r="CD38" i="10"/>
  <c r="CE38" i="10"/>
  <c r="CD39" i="10"/>
  <c r="CE39" i="10"/>
  <c r="CD40" i="10"/>
  <c r="CE40" i="10"/>
  <c r="CD41" i="10"/>
  <c r="CE41" i="10"/>
  <c r="CD42" i="10"/>
  <c r="CE42" i="10"/>
  <c r="CD43" i="10"/>
  <c r="CE43" i="10"/>
  <c r="CD44" i="10"/>
  <c r="CE44" i="10"/>
  <c r="CD45" i="10"/>
  <c r="CE45" i="10"/>
  <c r="CD46" i="10"/>
  <c r="CE46" i="10"/>
  <c r="CD47" i="10"/>
  <c r="CE47" i="10"/>
  <c r="CD48" i="10"/>
  <c r="CE48" i="10"/>
  <c r="CD49" i="10"/>
  <c r="CE49" i="10"/>
  <c r="CD50" i="10"/>
  <c r="CE50" i="10"/>
  <c r="CD51" i="10"/>
  <c r="CE51" i="10"/>
  <c r="CD52" i="10"/>
  <c r="CE52" i="10"/>
  <c r="CD53" i="10"/>
  <c r="CE53" i="10"/>
  <c r="CD54" i="10"/>
  <c r="CE54" i="10"/>
  <c r="CD55" i="10"/>
  <c r="CE55" i="10"/>
  <c r="CD56" i="10"/>
  <c r="CE56" i="10"/>
  <c r="CD57" i="10"/>
  <c r="CE57" i="10"/>
  <c r="CD58" i="10"/>
  <c r="CE58" i="10"/>
  <c r="CD14" i="10"/>
  <c r="CE14" i="10"/>
  <c r="BO15" i="10"/>
  <c r="BP15" i="10"/>
  <c r="BO16" i="10"/>
  <c r="BP16" i="10"/>
  <c r="BO17" i="10"/>
  <c r="BP17" i="10"/>
  <c r="BO18" i="10"/>
  <c r="BP18" i="10"/>
  <c r="BO19" i="10"/>
  <c r="BP19" i="10"/>
  <c r="BO20" i="10"/>
  <c r="BP20" i="10"/>
  <c r="BO21" i="10"/>
  <c r="BP21" i="10"/>
  <c r="BO22" i="10"/>
  <c r="BP22" i="10"/>
  <c r="BO23" i="10"/>
  <c r="BP23" i="10"/>
  <c r="BO24" i="10"/>
  <c r="BP24" i="10"/>
  <c r="BO25" i="10"/>
  <c r="BP25" i="10"/>
  <c r="BO26" i="10"/>
  <c r="BP26" i="10"/>
  <c r="BO27" i="10"/>
  <c r="BP27" i="10"/>
  <c r="BO28" i="10"/>
  <c r="BP28" i="10"/>
  <c r="BO29" i="10"/>
  <c r="BP29" i="10"/>
  <c r="BO30" i="10"/>
  <c r="BP30" i="10"/>
  <c r="BO31" i="10"/>
  <c r="BP31" i="10"/>
  <c r="BO32" i="10"/>
  <c r="BP32" i="10"/>
  <c r="BO33" i="10"/>
  <c r="BP33" i="10"/>
  <c r="BO34" i="10"/>
  <c r="BP34" i="10"/>
  <c r="BO35" i="10"/>
  <c r="BP35" i="10"/>
  <c r="BO36" i="10"/>
  <c r="BP36" i="10"/>
  <c r="BO37" i="10"/>
  <c r="BP37" i="10"/>
  <c r="BO38" i="10"/>
  <c r="BP38" i="10"/>
  <c r="BO39" i="10"/>
  <c r="BP39" i="10"/>
  <c r="BO40" i="10"/>
  <c r="BP40" i="10"/>
  <c r="BO41" i="10"/>
  <c r="BP41" i="10"/>
  <c r="BO42" i="10"/>
  <c r="BP42" i="10"/>
  <c r="BO43" i="10"/>
  <c r="BP43" i="10"/>
  <c r="BO44" i="10"/>
  <c r="BP44" i="10"/>
  <c r="BO45" i="10"/>
  <c r="BP45" i="10"/>
  <c r="BO46" i="10"/>
  <c r="BP46" i="10"/>
  <c r="BO47" i="10"/>
  <c r="BP47" i="10"/>
  <c r="BO48" i="10"/>
  <c r="BP48" i="10"/>
  <c r="BO49" i="10"/>
  <c r="BP49" i="10"/>
  <c r="BO50" i="10"/>
  <c r="BP50" i="10"/>
  <c r="BO51" i="10"/>
  <c r="BP51" i="10"/>
  <c r="BO52" i="10"/>
  <c r="BP52" i="10"/>
  <c r="BO53" i="10"/>
  <c r="BP53" i="10"/>
  <c r="BO54" i="10"/>
  <c r="BP54" i="10"/>
  <c r="BO55" i="10"/>
  <c r="BP55" i="10"/>
  <c r="BO56" i="10"/>
  <c r="BP56" i="10"/>
  <c r="BO57" i="10"/>
  <c r="BP57" i="10"/>
  <c r="BO58" i="10"/>
  <c r="BP58" i="10"/>
  <c r="BO14" i="10"/>
  <c r="CF14" i="10"/>
  <c r="C3" i="10" l="1"/>
  <c r="C12" i="10" s="1"/>
  <c r="BH48" i="10" l="1"/>
  <c r="BH36" i="10"/>
  <c r="BH27" i="10"/>
  <c r="BH25" i="10"/>
  <c r="BH19" i="10"/>
  <c r="BH17" i="10"/>
  <c r="BH58" i="10"/>
  <c r="BH43" i="10"/>
  <c r="BH41" i="10"/>
  <c r="BH31" i="10"/>
  <c r="BH52" i="10"/>
  <c r="BH39" i="10"/>
  <c r="BH32" i="10"/>
  <c r="BH47" i="10"/>
  <c r="BH46" i="10"/>
  <c r="BH40" i="10"/>
  <c r="BH35" i="10"/>
  <c r="BH55" i="10"/>
  <c r="BH54" i="10"/>
  <c r="BH50" i="10"/>
  <c r="BH33" i="10"/>
  <c r="BH56" i="10"/>
  <c r="BH51" i="10"/>
  <c r="BH28" i="10"/>
  <c r="BH23" i="10"/>
  <c r="BH20" i="10"/>
  <c r="BH15" i="10"/>
  <c r="BH38" i="10"/>
  <c r="BH21" i="10"/>
  <c r="BH18" i="10"/>
  <c r="BH45" i="10"/>
  <c r="BH42" i="10"/>
  <c r="BH29" i="10"/>
  <c r="BH24" i="10"/>
  <c r="BH16" i="10"/>
  <c r="BH53" i="10"/>
  <c r="BH30" i="10"/>
  <c r="BH49" i="10"/>
  <c r="BH44" i="10"/>
  <c r="BH37" i="10"/>
  <c r="BH34" i="10"/>
  <c r="BH26" i="10"/>
  <c r="BH57" i="10"/>
  <c r="BH22" i="10"/>
  <c r="BH14" i="10"/>
  <c r="EL54" i="10"/>
  <c r="EL43" i="10"/>
  <c r="EL39" i="10"/>
  <c r="EL33" i="10"/>
  <c r="EL16" i="10"/>
  <c r="EL18" i="10"/>
  <c r="EL42" i="10"/>
  <c r="EL28" i="10"/>
  <c r="EL58" i="10"/>
  <c r="EL48" i="10"/>
  <c r="EL32" i="10"/>
  <c r="EL31" i="10"/>
  <c r="EL20" i="10"/>
  <c r="EL14" i="10"/>
  <c r="EL55" i="10"/>
  <c r="EL51" i="10"/>
  <c r="EL45" i="10"/>
  <c r="EL41" i="10"/>
  <c r="EL40" i="10"/>
  <c r="EL36" i="10"/>
  <c r="EL27" i="10"/>
  <c r="EL22" i="10"/>
  <c r="EL38" i="10"/>
  <c r="EL24" i="10"/>
  <c r="EL49" i="10"/>
  <c r="EL46" i="10"/>
  <c r="EL34" i="10"/>
  <c r="EL21" i="10"/>
  <c r="EL23" i="10"/>
  <c r="EL52" i="10"/>
  <c r="EL37" i="10"/>
  <c r="EL50" i="10"/>
  <c r="EL47" i="10"/>
  <c r="EL30" i="10"/>
  <c r="EL19" i="10"/>
  <c r="EL57" i="10"/>
  <c r="EL53" i="10"/>
  <c r="EL44" i="10"/>
  <c r="EL35" i="10"/>
  <c r="EL29" i="10"/>
  <c r="EL26" i="10"/>
  <c r="EL17" i="10"/>
  <c r="EL15" i="10"/>
  <c r="EL25" i="10"/>
  <c r="EL56" i="10"/>
  <c r="DK56" i="10"/>
  <c r="DK52" i="10"/>
  <c r="DK50" i="10"/>
  <c r="DK39" i="10"/>
  <c r="DK22" i="10"/>
  <c r="DK16" i="10"/>
  <c r="DK24" i="10"/>
  <c r="DK58" i="10"/>
  <c r="DK41" i="10"/>
  <c r="DK37" i="10"/>
  <c r="DK35" i="10"/>
  <c r="DK30" i="10"/>
  <c r="DK20" i="10"/>
  <c r="DK47" i="10"/>
  <c r="DK43" i="10"/>
  <c r="DK32" i="10"/>
  <c r="DK28" i="10"/>
  <c r="DK18" i="10"/>
  <c r="DK45" i="10"/>
  <c r="DK38" i="10"/>
  <c r="DK49" i="10"/>
  <c r="DK26" i="10"/>
  <c r="DK33" i="10"/>
  <c r="DK29" i="10"/>
  <c r="DK27" i="10"/>
  <c r="DK57" i="10"/>
  <c r="DK55" i="10"/>
  <c r="DK51" i="10"/>
  <c r="DK40" i="10"/>
  <c r="DK36" i="10"/>
  <c r="DK34" i="10"/>
  <c r="DK15" i="10"/>
  <c r="DK17" i="10"/>
  <c r="DK14" i="10"/>
  <c r="DK53" i="10"/>
  <c r="DK46" i="10"/>
  <c r="DK23" i="10"/>
  <c r="DK48" i="10"/>
  <c r="DK44" i="10"/>
  <c r="DK42" i="10"/>
  <c r="DK31" i="10"/>
  <c r="DK25" i="10"/>
  <c r="DK21" i="10"/>
  <c r="DK19" i="10"/>
  <c r="DK54" i="10"/>
  <c r="L55" i="10"/>
  <c r="AZ34" i="10" l="1"/>
  <c r="AZ51" i="10"/>
  <c r="AZ48" i="10"/>
  <c r="AZ17" i="10"/>
  <c r="AZ41" i="10"/>
  <c r="AZ35" i="10"/>
  <c r="AZ26" i="10"/>
  <c r="AZ32" i="10"/>
  <c r="AZ25" i="10"/>
  <c r="AZ18" i="10"/>
  <c r="AZ58" i="10"/>
  <c r="AZ42" i="10"/>
  <c r="AZ56" i="10"/>
  <c r="AZ55" i="10"/>
  <c r="AZ40" i="10"/>
  <c r="AZ54" i="10"/>
  <c r="AZ19" i="10"/>
  <c r="AZ57" i="10"/>
  <c r="AZ29" i="10"/>
  <c r="AZ39" i="10"/>
  <c r="AZ47" i="10"/>
  <c r="AZ23" i="10"/>
  <c r="AZ50" i="10"/>
  <c r="AZ14" i="10"/>
  <c r="AZ24" i="10"/>
  <c r="AZ37" i="10"/>
  <c r="AZ38" i="10"/>
  <c r="AZ28" i="10"/>
  <c r="AZ53" i="10"/>
  <c r="AZ45" i="10"/>
  <c r="AZ33" i="10"/>
  <c r="AZ43" i="10"/>
  <c r="AZ52" i="10"/>
  <c r="AZ22" i="10"/>
  <c r="AZ44" i="10"/>
  <c r="AZ30" i="10"/>
  <c r="AZ15" i="10"/>
  <c r="AZ16" i="10"/>
  <c r="AZ46" i="10"/>
  <c r="AZ49" i="10"/>
  <c r="AZ21" i="10"/>
  <c r="AZ36" i="10"/>
  <c r="AZ20" i="10"/>
  <c r="AZ31" i="10"/>
  <c r="AZ27" i="10"/>
  <c r="ED22" i="10"/>
  <c r="ED30" i="10"/>
  <c r="ED14" i="10"/>
  <c r="ED27" i="10"/>
  <c r="ED43" i="10"/>
  <c r="ED58" i="10"/>
  <c r="ED48" i="10"/>
  <c r="ED24" i="10"/>
  <c r="ED57" i="10"/>
  <c r="ED38" i="10"/>
  <c r="ED51" i="10"/>
  <c r="ED25" i="10"/>
  <c r="ED15" i="10"/>
  <c r="ED18" i="10"/>
  <c r="ED26" i="10"/>
  <c r="ED50" i="10"/>
  <c r="ED54" i="10"/>
  <c r="ED44" i="10"/>
  <c r="ED16" i="10"/>
  <c r="ED41" i="10"/>
  <c r="ED45" i="10"/>
  <c r="ED32" i="10"/>
  <c r="ED20" i="10"/>
  <c r="ED55" i="10"/>
  <c r="ED17" i="10"/>
  <c r="ED21" i="10"/>
  <c r="ED49" i="10"/>
  <c r="ED33" i="10"/>
  <c r="ED36" i="10"/>
  <c r="ED47" i="10"/>
  <c r="ED23" i="10"/>
  <c r="ED46" i="10"/>
  <c r="ED19" i="10"/>
  <c r="ED56" i="10"/>
  <c r="ED28" i="10"/>
  <c r="ED52" i="10"/>
  <c r="ED53" i="10"/>
  <c r="ED39" i="10"/>
  <c r="ED34" i="10"/>
  <c r="ED35" i="10"/>
  <c r="ED42" i="10"/>
  <c r="ED40" i="10"/>
  <c r="ED29" i="10"/>
  <c r="ED31" i="10"/>
  <c r="ED37" i="10"/>
  <c r="DC54" i="10"/>
  <c r="DC20" i="10"/>
  <c r="DC53" i="10"/>
  <c r="DC16" i="10"/>
  <c r="DC32" i="10"/>
  <c r="DC30" i="10"/>
  <c r="DC48" i="10"/>
  <c r="DC40" i="10"/>
  <c r="DC14" i="10"/>
  <c r="DC28" i="10"/>
  <c r="DC44" i="10"/>
  <c r="DC46" i="10"/>
  <c r="DC22" i="10"/>
  <c r="DC52" i="10"/>
  <c r="DC56" i="10"/>
  <c r="DC49" i="10"/>
  <c r="DC27" i="10"/>
  <c r="DC21" i="10"/>
  <c r="DC29" i="10"/>
  <c r="DC35" i="10"/>
  <c r="DC47" i="10"/>
  <c r="DC19" i="10"/>
  <c r="DC39" i="10"/>
  <c r="DC37" i="10"/>
  <c r="DC55" i="10"/>
  <c r="DC24" i="10"/>
  <c r="DC23" i="10"/>
  <c r="DC50" i="10"/>
  <c r="DC31" i="10"/>
  <c r="DC41" i="10"/>
  <c r="DC43" i="10"/>
  <c r="DC15" i="10"/>
  <c r="DC18" i="10"/>
  <c r="DC34" i="10"/>
  <c r="DC26" i="10"/>
  <c r="DC57" i="10"/>
  <c r="DC58" i="10"/>
  <c r="DC42" i="10"/>
  <c r="DC38" i="10"/>
  <c r="DC17" i="10"/>
  <c r="DC51" i="10"/>
  <c r="DC25" i="10"/>
  <c r="DC33" i="10"/>
  <c r="DC36" i="10"/>
  <c r="DC45" i="10"/>
  <c r="CG58" i="10"/>
  <c r="CF58" i="10"/>
  <c r="BR58" i="10"/>
  <c r="BQ58" i="10"/>
  <c r="BN58" i="10"/>
  <c r="CG57" i="10"/>
  <c r="CF57" i="10"/>
  <c r="BR57" i="10"/>
  <c r="BQ57" i="10"/>
  <c r="BN57" i="10"/>
  <c r="CG56" i="10"/>
  <c r="CF56" i="10"/>
  <c r="BR56" i="10"/>
  <c r="BQ56" i="10"/>
  <c r="BN56" i="10"/>
  <c r="CG55" i="10"/>
  <c r="CF55" i="10"/>
  <c r="BR55" i="10"/>
  <c r="BQ55" i="10"/>
  <c r="BN55" i="10"/>
  <c r="CG54" i="10"/>
  <c r="CF54" i="10"/>
  <c r="BR54" i="10"/>
  <c r="BQ54" i="10"/>
  <c r="BN54" i="10"/>
  <c r="CG53" i="10"/>
  <c r="CF53" i="10"/>
  <c r="BR53" i="10"/>
  <c r="BQ53" i="10"/>
  <c r="BN53" i="10"/>
  <c r="CG52" i="10"/>
  <c r="CF52" i="10"/>
  <c r="BR52" i="10"/>
  <c r="BQ52" i="10"/>
  <c r="BN52" i="10"/>
  <c r="CG51" i="10"/>
  <c r="CF51" i="10"/>
  <c r="BR51" i="10"/>
  <c r="BQ51" i="10"/>
  <c r="BN51" i="10"/>
  <c r="CG50" i="10"/>
  <c r="CF50" i="10"/>
  <c r="BR50" i="10"/>
  <c r="BQ50" i="10"/>
  <c r="BN50" i="10"/>
  <c r="CG49" i="10"/>
  <c r="CF49" i="10"/>
  <c r="BR49" i="10"/>
  <c r="BQ49" i="10"/>
  <c r="BN49" i="10"/>
  <c r="CG48" i="10"/>
  <c r="CF48" i="10"/>
  <c r="BR48" i="10"/>
  <c r="BQ48" i="10"/>
  <c r="BN48" i="10"/>
  <c r="CG47" i="10"/>
  <c r="CF47" i="10"/>
  <c r="BR47" i="10"/>
  <c r="BQ47" i="10"/>
  <c r="BN47" i="10"/>
  <c r="CG46" i="10"/>
  <c r="CF46" i="10"/>
  <c r="BR46" i="10"/>
  <c r="BQ46" i="10"/>
  <c r="BN46" i="10"/>
  <c r="CG45" i="10"/>
  <c r="CF45" i="10"/>
  <c r="BR45" i="10"/>
  <c r="BQ45" i="10"/>
  <c r="BN45" i="10"/>
  <c r="CG44" i="10"/>
  <c r="CF44" i="10"/>
  <c r="BR44" i="10"/>
  <c r="BQ44" i="10"/>
  <c r="BN44" i="10"/>
  <c r="CG43" i="10"/>
  <c r="CF43" i="10"/>
  <c r="BR43" i="10"/>
  <c r="BQ43" i="10"/>
  <c r="BN43" i="10"/>
  <c r="CG42" i="10"/>
  <c r="CF42" i="10"/>
  <c r="BR42" i="10"/>
  <c r="BQ42" i="10"/>
  <c r="BN42" i="10"/>
  <c r="CG41" i="10"/>
  <c r="CF41" i="10"/>
  <c r="BR41" i="10"/>
  <c r="BQ41" i="10"/>
  <c r="BN41" i="10"/>
  <c r="CG40" i="10"/>
  <c r="CF40" i="10"/>
  <c r="BR40" i="10"/>
  <c r="BQ40" i="10"/>
  <c r="BN40" i="10"/>
  <c r="CG39" i="10"/>
  <c r="CF39" i="10"/>
  <c r="BR39" i="10"/>
  <c r="BQ39" i="10"/>
  <c r="BN39" i="10"/>
  <c r="CG38" i="10"/>
  <c r="CF38" i="10"/>
  <c r="BR38" i="10"/>
  <c r="BQ38" i="10"/>
  <c r="BN38" i="10"/>
  <c r="CG37" i="10"/>
  <c r="CF37" i="10"/>
  <c r="BR37" i="10"/>
  <c r="BQ37" i="10"/>
  <c r="BN37" i="10"/>
  <c r="CG36" i="10"/>
  <c r="CF36" i="10"/>
  <c r="BR36" i="10"/>
  <c r="BQ36" i="10"/>
  <c r="BN36" i="10"/>
  <c r="CG35" i="10"/>
  <c r="CF35" i="10"/>
  <c r="BR35" i="10"/>
  <c r="BQ35" i="10"/>
  <c r="BN35" i="10"/>
  <c r="CG34" i="10"/>
  <c r="CF34" i="10"/>
  <c r="BR34" i="10"/>
  <c r="BQ34" i="10"/>
  <c r="BN34" i="10"/>
  <c r="CG33" i="10"/>
  <c r="CF33" i="10"/>
  <c r="BR33" i="10"/>
  <c r="BQ33" i="10"/>
  <c r="BN33" i="10"/>
  <c r="CG32" i="10"/>
  <c r="CF32" i="10"/>
  <c r="BR32" i="10"/>
  <c r="BQ32" i="10"/>
  <c r="BN32" i="10"/>
  <c r="CG31" i="10"/>
  <c r="CF31" i="10"/>
  <c r="BR31" i="10"/>
  <c r="BQ31" i="10"/>
  <c r="BN31" i="10"/>
  <c r="CG30" i="10"/>
  <c r="CF30" i="10"/>
  <c r="BR30" i="10"/>
  <c r="BQ30" i="10"/>
  <c r="BN30" i="10"/>
  <c r="CG29" i="10"/>
  <c r="CF29" i="10"/>
  <c r="BR29" i="10"/>
  <c r="BQ29" i="10"/>
  <c r="BN29" i="10"/>
  <c r="CG28" i="10"/>
  <c r="CF28" i="10"/>
  <c r="BR28" i="10"/>
  <c r="BQ28" i="10"/>
  <c r="BN28" i="10"/>
  <c r="CG27" i="10"/>
  <c r="CF27" i="10"/>
  <c r="BR27" i="10"/>
  <c r="BQ27" i="10"/>
  <c r="BN27" i="10"/>
  <c r="CG26" i="10"/>
  <c r="CF26" i="10"/>
  <c r="BR26" i="10"/>
  <c r="BQ26" i="10"/>
  <c r="BN26" i="10"/>
  <c r="CG25" i="10"/>
  <c r="CF25" i="10"/>
  <c r="BR25" i="10"/>
  <c r="BQ25" i="10"/>
  <c r="BN25" i="10"/>
  <c r="CG24" i="10"/>
  <c r="CF24" i="10"/>
  <c r="BR24" i="10"/>
  <c r="BQ24" i="10"/>
  <c r="BN24" i="10"/>
  <c r="CG23" i="10"/>
  <c r="CF23" i="10"/>
  <c r="BR23" i="10"/>
  <c r="BQ23" i="10"/>
  <c r="BN23" i="10"/>
  <c r="CG22" i="10"/>
  <c r="CF22" i="10"/>
  <c r="BR22" i="10"/>
  <c r="BQ22" i="10"/>
  <c r="BN22" i="10"/>
  <c r="CG21" i="10"/>
  <c r="CF21" i="10"/>
  <c r="BR21" i="10"/>
  <c r="BQ21" i="10"/>
  <c r="BN21" i="10"/>
  <c r="CG20" i="10"/>
  <c r="CF20" i="10"/>
  <c r="BR20" i="10"/>
  <c r="BQ20" i="10"/>
  <c r="BN20" i="10"/>
  <c r="CG19" i="10"/>
  <c r="CF19" i="10"/>
  <c r="BR19" i="10"/>
  <c r="BQ19" i="10"/>
  <c r="BN19" i="10"/>
  <c r="CG18" i="10"/>
  <c r="CF18" i="10"/>
  <c r="BR18" i="10"/>
  <c r="BQ18" i="10"/>
  <c r="BN18" i="10"/>
  <c r="CG17" i="10"/>
  <c r="CF17" i="10"/>
  <c r="BR17" i="10"/>
  <c r="BQ17" i="10"/>
  <c r="BN17" i="10"/>
  <c r="CG16" i="10"/>
  <c r="CF16" i="10"/>
  <c r="BR16" i="10"/>
  <c r="BQ16" i="10"/>
  <c r="BN16" i="10"/>
  <c r="CG15" i="10"/>
  <c r="CF15" i="10"/>
  <c r="BR15" i="10"/>
  <c r="BQ15" i="10"/>
  <c r="BN15" i="10"/>
  <c r="BQ14" i="10"/>
  <c r="BN14" i="10"/>
  <c r="BK54" i="10" l="1"/>
  <c r="BJ54" i="10"/>
  <c r="BK46" i="10"/>
  <c r="BJ46" i="10"/>
  <c r="BK33" i="10"/>
  <c r="BJ33" i="10"/>
  <c r="BK50" i="10"/>
  <c r="BJ50" i="10"/>
  <c r="BK40" i="10"/>
  <c r="BJ40" i="10"/>
  <c r="BK26" i="10"/>
  <c r="BJ26" i="10"/>
  <c r="BK14" i="10"/>
  <c r="BJ14" i="10"/>
  <c r="BK16" i="10"/>
  <c r="BJ16" i="10"/>
  <c r="BJ45" i="10"/>
  <c r="BK45" i="10"/>
  <c r="BK23" i="10"/>
  <c r="BJ23" i="10"/>
  <c r="BK55" i="10"/>
  <c r="BJ55" i="10"/>
  <c r="BK35" i="10"/>
  <c r="BJ35" i="10"/>
  <c r="BJ32" i="10"/>
  <c r="BK32" i="10"/>
  <c r="BK27" i="10"/>
  <c r="BJ27" i="10"/>
  <c r="BK15" i="10"/>
  <c r="BJ15" i="10"/>
  <c r="BK53" i="10"/>
  <c r="BJ53" i="10"/>
  <c r="BJ47" i="10"/>
  <c r="BK47" i="10"/>
  <c r="BK56" i="10"/>
  <c r="BJ56" i="10"/>
  <c r="BK41" i="10"/>
  <c r="BJ41" i="10"/>
  <c r="BJ31" i="10"/>
  <c r="BK31" i="10"/>
  <c r="BJ30" i="10"/>
  <c r="BK30" i="10"/>
  <c r="BK28" i="10"/>
  <c r="BJ28" i="10"/>
  <c r="BK39" i="10"/>
  <c r="BJ39" i="10"/>
  <c r="BK42" i="10"/>
  <c r="BJ42" i="10"/>
  <c r="BJ17" i="10"/>
  <c r="BK17" i="10"/>
  <c r="BJ49" i="10"/>
  <c r="BK49" i="10"/>
  <c r="BK20" i="10"/>
  <c r="BJ20" i="10"/>
  <c r="BJ44" i="10"/>
  <c r="BK44" i="10"/>
  <c r="BK38" i="10"/>
  <c r="BJ38" i="10"/>
  <c r="BJ29" i="10"/>
  <c r="BK29" i="10"/>
  <c r="BK58" i="10"/>
  <c r="BJ58" i="10"/>
  <c r="BJ48" i="10"/>
  <c r="BK48" i="10"/>
  <c r="BJ43" i="10"/>
  <c r="BK43" i="10"/>
  <c r="BJ36" i="10"/>
  <c r="BK36" i="10"/>
  <c r="BJ22" i="10"/>
  <c r="BK22" i="10"/>
  <c r="BK37" i="10"/>
  <c r="BJ37" i="10"/>
  <c r="BK57" i="10"/>
  <c r="BJ57" i="10"/>
  <c r="BK18" i="10"/>
  <c r="BJ18" i="10"/>
  <c r="BJ51" i="10"/>
  <c r="BK51" i="10"/>
  <c r="BK21" i="10"/>
  <c r="BJ21" i="10"/>
  <c r="BJ52" i="10"/>
  <c r="BK52" i="10"/>
  <c r="BJ24" i="10"/>
  <c r="BK24" i="10"/>
  <c r="BJ19" i="10"/>
  <c r="BK19" i="10"/>
  <c r="BJ25" i="10"/>
  <c r="BK25" i="10"/>
  <c r="BK34" i="10"/>
  <c r="BJ34" i="10"/>
  <c r="BX34" i="10"/>
  <c r="CC34" i="10" s="1"/>
  <c r="CH34" i="10"/>
  <c r="CH58" i="10"/>
  <c r="BX58" i="10"/>
  <c r="CC58" i="10" s="1"/>
  <c r="DN23" i="10"/>
  <c r="DM23" i="10"/>
  <c r="DM44" i="10"/>
  <c r="DN44" i="10"/>
  <c r="DM53" i="10"/>
  <c r="DN53" i="10"/>
  <c r="EN35" i="10"/>
  <c r="EO35" i="10"/>
  <c r="EO46" i="10"/>
  <c r="EN46" i="10"/>
  <c r="EN55" i="10"/>
  <c r="EO55" i="10"/>
  <c r="EO50" i="10"/>
  <c r="EN50" i="10"/>
  <c r="EN24" i="10"/>
  <c r="EO24" i="10"/>
  <c r="BX15" i="10"/>
  <c r="CC15" i="10" s="1"/>
  <c r="CH15" i="10"/>
  <c r="CH23" i="10"/>
  <c r="BX23" i="10"/>
  <c r="CC23" i="10" s="1"/>
  <c r="CH31" i="10"/>
  <c r="BX31" i="10"/>
  <c r="CC31" i="10" s="1"/>
  <c r="CH39" i="10"/>
  <c r="BX39" i="10"/>
  <c r="CC39" i="10" s="1"/>
  <c r="BX47" i="10"/>
  <c r="CC47" i="10" s="1"/>
  <c r="CH47" i="10"/>
  <c r="CH55" i="10"/>
  <c r="BX55" i="10"/>
  <c r="CC55" i="10" s="1"/>
  <c r="DM25" i="10"/>
  <c r="DN25" i="10"/>
  <c r="DN34" i="10"/>
  <c r="DM34" i="10"/>
  <c r="DN24" i="10"/>
  <c r="DM24" i="10"/>
  <c r="DN21" i="10"/>
  <c r="DM21" i="10"/>
  <c r="DM28" i="10"/>
  <c r="DN28" i="10"/>
  <c r="DM20" i="10"/>
  <c r="DN20" i="10"/>
  <c r="EN34" i="10"/>
  <c r="EO34" i="10"/>
  <c r="EO23" i="10"/>
  <c r="EN23" i="10"/>
  <c r="EN20" i="10"/>
  <c r="EO20" i="10"/>
  <c r="EO26" i="10"/>
  <c r="EN26" i="10"/>
  <c r="EO48" i="10"/>
  <c r="EN48" i="10"/>
  <c r="DN18" i="10"/>
  <c r="DM18" i="10"/>
  <c r="DN55" i="10"/>
  <c r="DM55" i="10"/>
  <c r="DN27" i="10"/>
  <c r="DM27" i="10"/>
  <c r="DN14" i="10"/>
  <c r="DM14" i="10"/>
  <c r="DM54" i="10"/>
  <c r="DN54" i="10"/>
  <c r="EO39" i="10"/>
  <c r="EN39" i="10"/>
  <c r="EO47" i="10"/>
  <c r="EN47" i="10"/>
  <c r="EO32" i="10"/>
  <c r="EN32" i="10"/>
  <c r="EO18" i="10"/>
  <c r="EN18" i="10"/>
  <c r="EO58" i="10"/>
  <c r="EN58" i="10"/>
  <c r="DM33" i="10"/>
  <c r="DN33" i="10"/>
  <c r="BX20" i="10"/>
  <c r="CC20" i="10" s="1"/>
  <c r="CH20" i="10"/>
  <c r="BX28" i="10"/>
  <c r="CC28" i="10" s="1"/>
  <c r="CH28" i="10"/>
  <c r="BX36" i="10"/>
  <c r="CC36" i="10" s="1"/>
  <c r="CH36" i="10"/>
  <c r="BX44" i="10"/>
  <c r="CC44" i="10" s="1"/>
  <c r="CH44" i="10"/>
  <c r="BX52" i="10"/>
  <c r="CC52" i="10" s="1"/>
  <c r="CH52" i="10"/>
  <c r="DN51" i="10"/>
  <c r="DM51" i="10"/>
  <c r="BX17" i="10"/>
  <c r="CC17" i="10" s="1"/>
  <c r="CH17" i="10"/>
  <c r="CH33" i="10"/>
  <c r="BX33" i="10"/>
  <c r="CC33" i="10" s="1"/>
  <c r="CH41" i="10"/>
  <c r="BX41" i="10"/>
  <c r="CC41" i="10" s="1"/>
  <c r="CH49" i="10"/>
  <c r="BX49" i="10"/>
  <c r="CC49" i="10" s="1"/>
  <c r="CH57" i="10"/>
  <c r="BX57" i="10"/>
  <c r="CC57" i="10" s="1"/>
  <c r="DM17" i="10"/>
  <c r="DN17" i="10"/>
  <c r="DM15" i="10"/>
  <c r="DN15" i="10"/>
  <c r="DM37" i="10"/>
  <c r="DN37" i="10"/>
  <c r="DN49" i="10"/>
  <c r="DM49" i="10"/>
  <c r="DN40" i="10"/>
  <c r="DM40" i="10"/>
  <c r="EN37" i="10"/>
  <c r="EO37" i="10"/>
  <c r="EO53" i="10"/>
  <c r="EN53" i="10"/>
  <c r="EO36" i="10"/>
  <c r="EN36" i="10"/>
  <c r="EN45" i="10"/>
  <c r="EO45" i="10"/>
  <c r="EN15" i="10"/>
  <c r="EO15" i="10"/>
  <c r="EN43" i="10"/>
  <c r="EO43" i="10"/>
  <c r="CH50" i="10"/>
  <c r="BX50" i="10"/>
  <c r="CC50" i="10" s="1"/>
  <c r="DN29" i="10"/>
  <c r="DM29" i="10"/>
  <c r="CH22" i="10"/>
  <c r="BX22" i="10"/>
  <c r="CC22" i="10" s="1"/>
  <c r="CH30" i="10"/>
  <c r="BX30" i="10"/>
  <c r="CC30" i="10" s="1"/>
  <c r="BX38" i="10"/>
  <c r="CC38" i="10" s="1"/>
  <c r="CH38" i="10"/>
  <c r="BX46" i="10"/>
  <c r="CC46" i="10" s="1"/>
  <c r="CH46" i="10"/>
  <c r="BX54" i="10"/>
  <c r="CC54" i="10" s="1"/>
  <c r="CH54" i="10"/>
  <c r="DN38" i="10"/>
  <c r="DM38" i="10"/>
  <c r="DN43" i="10"/>
  <c r="DM43" i="10"/>
  <c r="DM39" i="10"/>
  <c r="DN39" i="10"/>
  <c r="DN56" i="10"/>
  <c r="DM56" i="10"/>
  <c r="DN48" i="10"/>
  <c r="DM48" i="10"/>
  <c r="EO31" i="10"/>
  <c r="EN31" i="10"/>
  <c r="EO52" i="10"/>
  <c r="EN52" i="10"/>
  <c r="EO33" i="10"/>
  <c r="EN33" i="10"/>
  <c r="EN41" i="10"/>
  <c r="EO41" i="10"/>
  <c r="EN25" i="10"/>
  <c r="EO25" i="10"/>
  <c r="EN27" i="10"/>
  <c r="EO27" i="10"/>
  <c r="DN26" i="10"/>
  <c r="DM26" i="10"/>
  <c r="BX19" i="10"/>
  <c r="CC19" i="10" s="1"/>
  <c r="CH19" i="10"/>
  <c r="BX27" i="10"/>
  <c r="CC27" i="10" s="1"/>
  <c r="CH27" i="10"/>
  <c r="CH43" i="10"/>
  <c r="BX43" i="10"/>
  <c r="CC43" i="10" s="1"/>
  <c r="CH51" i="10"/>
  <c r="BX51" i="10"/>
  <c r="CC51" i="10" s="1"/>
  <c r="DM42" i="10"/>
  <c r="DN42" i="10"/>
  <c r="DN41" i="10"/>
  <c r="DM41" i="10"/>
  <c r="DN19" i="10"/>
  <c r="DM19" i="10"/>
  <c r="DN52" i="10"/>
  <c r="DM52" i="10"/>
  <c r="DM30" i="10"/>
  <c r="DN30" i="10"/>
  <c r="EO29" i="10"/>
  <c r="EN29" i="10"/>
  <c r="EN28" i="10"/>
  <c r="EO28" i="10"/>
  <c r="EN49" i="10"/>
  <c r="EO49" i="10"/>
  <c r="EO16" i="10"/>
  <c r="EN16" i="10"/>
  <c r="EN51" i="10"/>
  <c r="EO51" i="10"/>
  <c r="EN14" i="10"/>
  <c r="EO14" i="10"/>
  <c r="CH16" i="10"/>
  <c r="BX16" i="10"/>
  <c r="CC16" i="10" s="1"/>
  <c r="CH40" i="10"/>
  <c r="BX40" i="10"/>
  <c r="CC40" i="10" s="1"/>
  <c r="CH56" i="10"/>
  <c r="BX56" i="10"/>
  <c r="CC56" i="10" s="1"/>
  <c r="DM58" i="10"/>
  <c r="DN58" i="10"/>
  <c r="DM31" i="10"/>
  <c r="DN31" i="10"/>
  <c r="DN47" i="10"/>
  <c r="DM47" i="10"/>
  <c r="DM22" i="10"/>
  <c r="DN22" i="10"/>
  <c r="DN32" i="10"/>
  <c r="DM32" i="10"/>
  <c r="EO40" i="10"/>
  <c r="EN40" i="10"/>
  <c r="EN56" i="10"/>
  <c r="EO56" i="10"/>
  <c r="EN21" i="10"/>
  <c r="EO21" i="10"/>
  <c r="EN44" i="10"/>
  <c r="EO44" i="10"/>
  <c r="EO38" i="10"/>
  <c r="EN38" i="10"/>
  <c r="EO30" i="10"/>
  <c r="EN30" i="10"/>
  <c r="BX18" i="10"/>
  <c r="CC18" i="10" s="1"/>
  <c r="CH18" i="10"/>
  <c r="BX26" i="10"/>
  <c r="CC26" i="10" s="1"/>
  <c r="CH26" i="10"/>
  <c r="CH42" i="10"/>
  <c r="BX42" i="10"/>
  <c r="CC42" i="10" s="1"/>
  <c r="CH24" i="10"/>
  <c r="BX24" i="10"/>
  <c r="CC24" i="10" s="1"/>
  <c r="CH32" i="10"/>
  <c r="BX32" i="10"/>
  <c r="CC32" i="10" s="1"/>
  <c r="CH48" i="10"/>
  <c r="BX48" i="10"/>
  <c r="CC48" i="10" s="1"/>
  <c r="DM45" i="10"/>
  <c r="DN45" i="10"/>
  <c r="CH14" i="10"/>
  <c r="BT14" i="10"/>
  <c r="BY14" i="10" s="1"/>
  <c r="BX14" i="10"/>
  <c r="CC14" i="10" s="1"/>
  <c r="CH21" i="10"/>
  <c r="BX21" i="10"/>
  <c r="CC21" i="10" s="1"/>
  <c r="BX29" i="10"/>
  <c r="CC29" i="10" s="1"/>
  <c r="CH29" i="10"/>
  <c r="BX37" i="10"/>
  <c r="CC37" i="10" s="1"/>
  <c r="CH37" i="10"/>
  <c r="BX45" i="10"/>
  <c r="CC45" i="10" s="1"/>
  <c r="CH45" i="10"/>
  <c r="BX53" i="10"/>
  <c r="CC53" i="10" s="1"/>
  <c r="CH53" i="10"/>
  <c r="DM36" i="10"/>
  <c r="DN36" i="10"/>
  <c r="DM57" i="10"/>
  <c r="DN57" i="10"/>
  <c r="DN50" i="10"/>
  <c r="DM50" i="10"/>
  <c r="DM35" i="10"/>
  <c r="DN35" i="10"/>
  <c r="DN46" i="10"/>
  <c r="DM46" i="10"/>
  <c r="DM16" i="10"/>
  <c r="DN16" i="10"/>
  <c r="EO42" i="10"/>
  <c r="EN42" i="10"/>
  <c r="EO19" i="10"/>
  <c r="EN19" i="10"/>
  <c r="EO17" i="10"/>
  <c r="EN17" i="10"/>
  <c r="EO54" i="10"/>
  <c r="EN54" i="10"/>
  <c r="EN57" i="10"/>
  <c r="EO57" i="10"/>
  <c r="EO22" i="10"/>
  <c r="EN22" i="10"/>
  <c r="BX25" i="10"/>
  <c r="CC25" i="10" s="1"/>
  <c r="CH25" i="10"/>
  <c r="BX35" i="10"/>
  <c r="CC35" i="10" s="1"/>
  <c r="CH35" i="10"/>
  <c r="BW38" i="10"/>
  <c r="CB38" i="10" s="1"/>
  <c r="BT37" i="10"/>
  <c r="BY37" i="10" s="1"/>
  <c r="BU37" i="10"/>
  <c r="BZ37" i="10" s="1"/>
  <c r="BU19" i="10"/>
  <c r="BZ19" i="10" s="1"/>
  <c r="BT19" i="10"/>
  <c r="BY19" i="10" s="1"/>
  <c r="BU27" i="10"/>
  <c r="BZ27" i="10" s="1"/>
  <c r="BT27" i="10"/>
  <c r="BY27" i="10" s="1"/>
  <c r="BT35" i="10"/>
  <c r="BY35" i="10" s="1"/>
  <c r="BU35" i="10"/>
  <c r="BZ35" i="10" s="1"/>
  <c r="BU43" i="10"/>
  <c r="BZ43" i="10" s="1"/>
  <c r="BT43" i="10"/>
  <c r="BY43" i="10" s="1"/>
  <c r="BU51" i="10"/>
  <c r="BZ51" i="10" s="1"/>
  <c r="BT51" i="10"/>
  <c r="BY51" i="10" s="1"/>
  <c r="BU14" i="10"/>
  <c r="BZ14" i="10" s="1"/>
  <c r="BT16" i="10"/>
  <c r="BY16" i="10" s="1"/>
  <c r="BU16" i="10"/>
  <c r="BZ16" i="10" s="1"/>
  <c r="BU24" i="10"/>
  <c r="BZ24" i="10" s="1"/>
  <c r="BT24" i="10"/>
  <c r="BY24" i="10" s="1"/>
  <c r="BU32" i="10"/>
  <c r="BZ32" i="10" s="1"/>
  <c r="BT32" i="10"/>
  <c r="BY32" i="10" s="1"/>
  <c r="BT40" i="10"/>
  <c r="BY40" i="10" s="1"/>
  <c r="BU40" i="10"/>
  <c r="BZ40" i="10" s="1"/>
  <c r="BT48" i="10"/>
  <c r="BY48" i="10" s="1"/>
  <c r="BU48" i="10"/>
  <c r="BZ48" i="10" s="1"/>
  <c r="BT56" i="10"/>
  <c r="BY56" i="10" s="1"/>
  <c r="BU56" i="10"/>
  <c r="BZ56" i="10" s="1"/>
  <c r="BT45" i="10"/>
  <c r="BY45" i="10" s="1"/>
  <c r="BU45" i="10"/>
  <c r="BZ45" i="10" s="1"/>
  <c r="BT42" i="10"/>
  <c r="BY42" i="10" s="1"/>
  <c r="BU42" i="10"/>
  <c r="BZ42" i="10" s="1"/>
  <c r="BT50" i="10"/>
  <c r="BY50" i="10" s="1"/>
  <c r="BU50" i="10"/>
  <c r="BZ50" i="10" s="1"/>
  <c r="BT58" i="10"/>
  <c r="BY58" i="10" s="1"/>
  <c r="BU58" i="10"/>
  <c r="BZ58" i="10" s="1"/>
  <c r="BU15" i="10"/>
  <c r="BZ15" i="10" s="1"/>
  <c r="BT15" i="10"/>
  <c r="BY15" i="10" s="1"/>
  <c r="BT23" i="10"/>
  <c r="BY23" i="10" s="1"/>
  <c r="BU23" i="10"/>
  <c r="BZ23" i="10" s="1"/>
  <c r="BU31" i="10"/>
  <c r="BZ31" i="10" s="1"/>
  <c r="BT31" i="10"/>
  <c r="BY31" i="10" s="1"/>
  <c r="BU39" i="10"/>
  <c r="BZ39" i="10" s="1"/>
  <c r="BT39" i="10"/>
  <c r="BY39" i="10" s="1"/>
  <c r="BU47" i="10"/>
  <c r="BZ47" i="10" s="1"/>
  <c r="BT47" i="10"/>
  <c r="BY47" i="10" s="1"/>
  <c r="BT55" i="10"/>
  <c r="BY55" i="10" s="1"/>
  <c r="BU55" i="10"/>
  <c r="BZ55" i="10" s="1"/>
  <c r="BU44" i="10"/>
  <c r="BZ44" i="10" s="1"/>
  <c r="BT44" i="10"/>
  <c r="BY44" i="10" s="1"/>
  <c r="BU52" i="10"/>
  <c r="BZ52" i="10" s="1"/>
  <c r="BT52" i="10"/>
  <c r="BY52" i="10" s="1"/>
  <c r="BT21" i="10"/>
  <c r="BY21" i="10" s="1"/>
  <c r="BU21" i="10"/>
  <c r="BZ21" i="10" s="1"/>
  <c r="BT36" i="10"/>
  <c r="BY36" i="10" s="1"/>
  <c r="BU36" i="10"/>
  <c r="BZ36" i="10" s="1"/>
  <c r="BT25" i="10"/>
  <c r="BY25" i="10" s="1"/>
  <c r="BU25" i="10"/>
  <c r="BZ25" i="10" s="1"/>
  <c r="BT33" i="10"/>
  <c r="BY33" i="10" s="1"/>
  <c r="BU33" i="10"/>
  <c r="BZ33" i="10" s="1"/>
  <c r="BT41" i="10"/>
  <c r="BY41" i="10" s="1"/>
  <c r="BU41" i="10"/>
  <c r="BZ41" i="10" s="1"/>
  <c r="BT49" i="10"/>
  <c r="BY49" i="10" s="1"/>
  <c r="BU49" i="10"/>
  <c r="BZ49" i="10" s="1"/>
  <c r="BT57" i="10"/>
  <c r="BY57" i="10" s="1"/>
  <c r="BU57" i="10"/>
  <c r="BZ57" i="10" s="1"/>
  <c r="BT29" i="10"/>
  <c r="BY29" i="10" s="1"/>
  <c r="BU29" i="10"/>
  <c r="BZ29" i="10" s="1"/>
  <c r="BT53" i="10"/>
  <c r="BY53" i="10" s="1"/>
  <c r="BU53" i="10"/>
  <c r="BZ53" i="10" s="1"/>
  <c r="BT18" i="10"/>
  <c r="BY18" i="10" s="1"/>
  <c r="BU18" i="10"/>
  <c r="BZ18" i="10" s="1"/>
  <c r="BT26" i="10"/>
  <c r="BY26" i="10" s="1"/>
  <c r="BU26" i="10"/>
  <c r="BZ26" i="10" s="1"/>
  <c r="BT34" i="10"/>
  <c r="BY34" i="10" s="1"/>
  <c r="BU34" i="10"/>
  <c r="BZ34" i="10" s="1"/>
  <c r="BT20" i="10"/>
  <c r="BY20" i="10" s="1"/>
  <c r="BU20" i="10"/>
  <c r="BZ20" i="10" s="1"/>
  <c r="BU28" i="10"/>
  <c r="BZ28" i="10" s="1"/>
  <c r="BT28" i="10"/>
  <c r="BY28" i="10" s="1"/>
  <c r="BT17" i="10"/>
  <c r="BY17" i="10" s="1"/>
  <c r="BU17" i="10"/>
  <c r="BZ17" i="10" s="1"/>
  <c r="BT22" i="10"/>
  <c r="BY22" i="10" s="1"/>
  <c r="BU22" i="10"/>
  <c r="BZ22" i="10" s="1"/>
  <c r="BT30" i="10"/>
  <c r="BY30" i="10" s="1"/>
  <c r="BU30" i="10"/>
  <c r="BZ30" i="10" s="1"/>
  <c r="BT38" i="10"/>
  <c r="BY38" i="10" s="1"/>
  <c r="BU38" i="10"/>
  <c r="BZ38" i="10" s="1"/>
  <c r="BT46" i="10"/>
  <c r="BY46" i="10" s="1"/>
  <c r="BU46" i="10"/>
  <c r="BZ46" i="10" s="1"/>
  <c r="BT54" i="10"/>
  <c r="BY54" i="10" s="1"/>
  <c r="BU54" i="10"/>
  <c r="BZ54" i="10" s="1"/>
  <c r="BV49" i="10"/>
  <c r="CA49" i="10" s="1"/>
  <c r="BW15" i="10"/>
  <c r="CB15" i="10" s="1"/>
  <c r="BV55" i="10"/>
  <c r="CA55" i="10" s="1"/>
  <c r="BW27" i="10"/>
  <c r="CB27" i="10" s="1"/>
  <c r="BV30" i="10"/>
  <c r="CA30" i="10" s="1"/>
  <c r="BV38" i="10"/>
  <c r="CA38" i="10" s="1"/>
  <c r="BW14" i="10"/>
  <c r="CB14" i="10" s="1"/>
  <c r="BV14" i="10"/>
  <c r="CA14" i="10" s="1"/>
  <c r="BW40" i="10"/>
  <c r="CB40" i="10" s="1"/>
  <c r="BV56" i="10"/>
  <c r="CA56" i="10" s="1"/>
  <c r="BV54" i="10"/>
  <c r="CA54" i="10" s="1"/>
  <c r="BW19" i="10"/>
  <c r="CB19" i="10" s="1"/>
  <c r="BV21" i="10"/>
  <c r="CA21" i="10" s="1"/>
  <c r="BV45" i="10"/>
  <c r="CA45" i="10" s="1"/>
  <c r="BV53" i="10"/>
  <c r="CA53" i="10" s="1"/>
  <c r="BW29" i="10"/>
  <c r="CB29" i="10" s="1"/>
  <c r="BV42" i="10"/>
  <c r="CA42" i="10" s="1"/>
  <c r="BW45" i="10"/>
  <c r="CB45" i="10" s="1"/>
  <c r="BW53" i="10"/>
  <c r="CB53" i="10" s="1"/>
  <c r="BW18" i="10"/>
  <c r="CB18" i="10" s="1"/>
  <c r="BW42" i="10"/>
  <c r="CB42" i="10" s="1"/>
  <c r="BW50" i="10"/>
  <c r="CB50" i="10" s="1"/>
  <c r="BW52" i="10"/>
  <c r="CB52" i="10" s="1"/>
  <c r="BV15" i="10"/>
  <c r="CA15" i="10" s="1"/>
  <c r="BW35" i="10"/>
  <c r="CB35" i="10" s="1"/>
  <c r="BV18" i="10"/>
  <c r="CA18" i="10" s="1"/>
  <c r="BW21" i="10"/>
  <c r="CB21" i="10" s="1"/>
  <c r="BV23" i="10"/>
  <c r="CA23" i="10" s="1"/>
  <c r="BV26" i="10"/>
  <c r="CA26" i="10" s="1"/>
  <c r="BV17" i="10"/>
  <c r="CA17" i="10" s="1"/>
  <c r="BV28" i="10"/>
  <c r="CA28" i="10" s="1"/>
  <c r="BV36" i="10"/>
  <c r="CA36" i="10" s="1"/>
  <c r="BV44" i="10"/>
  <c r="CA44" i="10" s="1"/>
  <c r="BV19" i="10"/>
  <c r="CA19" i="10" s="1"/>
  <c r="BV22" i="10"/>
  <c r="CA22" i="10" s="1"/>
  <c r="BW28" i="10"/>
  <c r="CB28" i="10" s="1"/>
  <c r="BW36" i="10"/>
  <c r="CB36" i="10" s="1"/>
  <c r="BW44" i="10"/>
  <c r="CB44" i="10" s="1"/>
  <c r="BV43" i="10"/>
  <c r="CA43" i="10" s="1"/>
  <c r="BV20" i="10"/>
  <c r="CA20" i="10" s="1"/>
  <c r="BW20" i="10"/>
  <c r="CB20" i="10" s="1"/>
  <c r="BV31" i="10"/>
  <c r="CA31" i="10" s="1"/>
  <c r="BV34" i="10"/>
  <c r="CA34" i="10" s="1"/>
  <c r="BW37" i="10"/>
  <c r="CB37" i="10" s="1"/>
  <c r="BW43" i="10"/>
  <c r="CB43" i="10" s="1"/>
  <c r="BV51" i="10"/>
  <c r="CA51" i="10" s="1"/>
  <c r="BV58" i="10"/>
  <c r="CA58" i="10" s="1"/>
  <c r="BW26" i="10"/>
  <c r="CB26" i="10" s="1"/>
  <c r="BW16" i="10"/>
  <c r="CB16" i="10" s="1"/>
  <c r="BW34" i="10"/>
  <c r="CB34" i="10" s="1"/>
  <c r="BV39" i="10"/>
  <c r="CA39" i="10" s="1"/>
  <c r="BV52" i="10"/>
  <c r="CA52" i="10" s="1"/>
  <c r="BW58" i="10"/>
  <c r="CB58" i="10" s="1"/>
  <c r="CI26" i="10"/>
  <c r="BV27" i="10"/>
  <c r="CA27" i="10" s="1"/>
  <c r="BW54" i="10"/>
  <c r="CB54" i="10" s="1"/>
  <c r="BV57" i="10"/>
  <c r="CA57" i="10" s="1"/>
  <c r="BW24" i="10"/>
  <c r="CB24" i="10" s="1"/>
  <c r="BV47" i="10"/>
  <c r="CA47" i="10" s="1"/>
  <c r="CJ28" i="10"/>
  <c r="BV35" i="10"/>
  <c r="CA35" i="10" s="1"/>
  <c r="BV50" i="10"/>
  <c r="CA50" i="10" s="1"/>
  <c r="BW56" i="10"/>
  <c r="CB56" i="10" s="1"/>
  <c r="BV29" i="10"/>
  <c r="CA29" i="10" s="1"/>
  <c r="BV37" i="10"/>
  <c r="CA37" i="10" s="1"/>
  <c r="BV46" i="10"/>
  <c r="CA46" i="10" s="1"/>
  <c r="BW32" i="10"/>
  <c r="CB32" i="10" s="1"/>
  <c r="BW48" i="10"/>
  <c r="CB48" i="10" s="1"/>
  <c r="BW22" i="10"/>
  <c r="CB22" i="10" s="1"/>
  <c r="BW25" i="10"/>
  <c r="CB25" i="10" s="1"/>
  <c r="BW41" i="10"/>
  <c r="CB41" i="10" s="1"/>
  <c r="BW46" i="10"/>
  <c r="CB46" i="10" s="1"/>
  <c r="BW49" i="10"/>
  <c r="CB49" i="10" s="1"/>
  <c r="BW30" i="10"/>
  <c r="CB30" i="10" s="1"/>
  <c r="BW33" i="10"/>
  <c r="CB33" i="10" s="1"/>
  <c r="BW17" i="10"/>
  <c r="CB17" i="10" s="1"/>
  <c r="BV24" i="10"/>
  <c r="CA24" i="10" s="1"/>
  <c r="BV25" i="10"/>
  <c r="CA25" i="10" s="1"/>
  <c r="BV32" i="10"/>
  <c r="CA32" i="10" s="1"/>
  <c r="BV33" i="10"/>
  <c r="CA33" i="10" s="1"/>
  <c r="BV40" i="10"/>
  <c r="CA40" i="10" s="1"/>
  <c r="BV41" i="10"/>
  <c r="CA41" i="10" s="1"/>
  <c r="BW55" i="10"/>
  <c r="CB55" i="10" s="1"/>
  <c r="BV16" i="10"/>
  <c r="CA16" i="10" s="1"/>
  <c r="BW23" i="10"/>
  <c r="CB23" i="10" s="1"/>
  <c r="BW31" i="10"/>
  <c r="CB31" i="10" s="1"/>
  <c r="BW39" i="10"/>
  <c r="CB39" i="10" s="1"/>
  <c r="BW47" i="10"/>
  <c r="CB47" i="10" s="1"/>
  <c r="BV48" i="10"/>
  <c r="CA48" i="10" s="1"/>
  <c r="BW51" i="10"/>
  <c r="CB51" i="10" s="1"/>
  <c r="BW57" i="10"/>
  <c r="CB57" i="10" s="1"/>
  <c r="D25" i="1"/>
  <c r="C25" i="1"/>
  <c r="CL28" i="10" l="1"/>
  <c r="CK26" i="10"/>
  <c r="C24" i="1"/>
  <c r="CI23" i="10"/>
  <c r="CK23" i="10" s="1"/>
  <c r="CI50" i="10"/>
  <c r="CK50" i="10" s="1"/>
  <c r="CJ24" i="10"/>
  <c r="CL24" i="10" s="1"/>
  <c r="CJ36" i="10"/>
  <c r="CL36" i="10" s="1"/>
  <c r="CL14" i="10"/>
  <c r="CJ23" i="10"/>
  <c r="CL23" i="10" s="1"/>
  <c r="CI21" i="10"/>
  <c r="CK21" i="10" s="1"/>
  <c r="CJ34" i="10"/>
  <c r="CL34" i="10" s="1"/>
  <c r="CI37" i="10"/>
  <c r="CK37" i="10" s="1"/>
  <c r="CJ20" i="10"/>
  <c r="CL20" i="10" s="1"/>
  <c r="CJ30" i="10"/>
  <c r="CL30" i="10" s="1"/>
  <c r="CI34" i="10"/>
  <c r="CK34" i="10" s="1"/>
  <c r="CJ39" i="10"/>
  <c r="CL39" i="10" s="1"/>
  <c r="CI18" i="10"/>
  <c r="CK18" i="10" s="1"/>
  <c r="CI31" i="10"/>
  <c r="CK31" i="10" s="1"/>
  <c r="CI14" i="10"/>
  <c r="CK14" i="10" s="1"/>
  <c r="CI39" i="10"/>
  <c r="CK39" i="10" s="1"/>
  <c r="CI28" i="10"/>
  <c r="CK28" i="10" s="1"/>
  <c r="CI27" i="10"/>
  <c r="CK27" i="10" s="1"/>
  <c r="CI33" i="10"/>
  <c r="CK33" i="10" s="1"/>
  <c r="CI48" i="10"/>
  <c r="CK48" i="10" s="1"/>
  <c r="CI41" i="10"/>
  <c r="CK41" i="10" s="1"/>
  <c r="CI56" i="10"/>
  <c r="CK56" i="10" s="1"/>
  <c r="CI49" i="10"/>
  <c r="CK49" i="10" s="1"/>
  <c r="CI19" i="10"/>
  <c r="CK19" i="10" s="1"/>
  <c r="CI58" i="10"/>
  <c r="CK58" i="10" s="1"/>
  <c r="CI29" i="10"/>
  <c r="CK29" i="10" s="1"/>
  <c r="CI47" i="10"/>
  <c r="CK47" i="10" s="1"/>
  <c r="CI57" i="10"/>
  <c r="CK57" i="10" s="1"/>
  <c r="CI55" i="10"/>
  <c r="CK55" i="10" s="1"/>
  <c r="CI44" i="10"/>
  <c r="CK44" i="10" s="1"/>
  <c r="CI43" i="10"/>
  <c r="CK43" i="10" s="1"/>
  <c r="CI24" i="10"/>
  <c r="CK24" i="10" s="1"/>
  <c r="CI45" i="10"/>
  <c r="CK45" i="10" s="1"/>
  <c r="CI52" i="10"/>
  <c r="CK52" i="10" s="1"/>
  <c r="CI20" i="10"/>
  <c r="CK20" i="10" s="1"/>
  <c r="CI32" i="10"/>
  <c r="CK32" i="10" s="1"/>
  <c r="CI53" i="10"/>
  <c r="CK53" i="10" s="1"/>
  <c r="CI17" i="10"/>
  <c r="CK17" i="10" s="1"/>
  <c r="CI35" i="10"/>
  <c r="CK35" i="10" s="1"/>
  <c r="CI42" i="10"/>
  <c r="CK42" i="10" s="1"/>
  <c r="CI40" i="10"/>
  <c r="CK40" i="10" s="1"/>
  <c r="CI15" i="10"/>
  <c r="CK15" i="10" s="1"/>
  <c r="CI25" i="10"/>
  <c r="CK25" i="10" s="1"/>
  <c r="CI36" i="10"/>
  <c r="CK36" i="10" s="1"/>
  <c r="CJ29" i="10"/>
  <c r="CL29" i="10" s="1"/>
  <c r="CJ42" i="10"/>
  <c r="CL42" i="10" s="1"/>
  <c r="CJ45" i="10"/>
  <c r="CL45" i="10" s="1"/>
  <c r="CJ43" i="10"/>
  <c r="CL43" i="10" s="1"/>
  <c r="CJ44" i="10"/>
  <c r="CL44" i="10" s="1"/>
  <c r="CJ49" i="10"/>
  <c r="CL49" i="10" s="1"/>
  <c r="CJ16" i="10"/>
  <c r="CL16" i="10" s="1"/>
  <c r="CJ22" i="10"/>
  <c r="CL22" i="10" s="1"/>
  <c r="CJ18" i="10"/>
  <c r="CL18" i="10" s="1"/>
  <c r="C26" i="1"/>
  <c r="CJ53" i="10"/>
  <c r="CL53" i="10" s="1"/>
  <c r="CJ17" i="10"/>
  <c r="CL17" i="10" s="1"/>
  <c r="CJ41" i="10"/>
  <c r="CL41" i="10" s="1"/>
  <c r="CJ32" i="10"/>
  <c r="CL32" i="10" s="1"/>
  <c r="CJ50" i="10"/>
  <c r="CL50" i="10" s="1"/>
  <c r="CJ52" i="10"/>
  <c r="CL52" i="10" s="1"/>
  <c r="CJ38" i="10"/>
  <c r="CL38" i="10" s="1"/>
  <c r="CJ31" i="10"/>
  <c r="CL31" i="10" s="1"/>
  <c r="CJ19" i="10"/>
  <c r="CL19" i="10" s="1"/>
  <c r="CJ40" i="10"/>
  <c r="CL40" i="10" s="1"/>
  <c r="CJ58" i="10"/>
  <c r="CL58" i="10" s="1"/>
  <c r="CJ54" i="10"/>
  <c r="CL54" i="10" s="1"/>
  <c r="D24" i="1"/>
  <c r="CJ46" i="10"/>
  <c r="CL46" i="10" s="1"/>
  <c r="CJ25" i="10"/>
  <c r="CL25" i="10" s="1"/>
  <c r="CJ27" i="10"/>
  <c r="CL27" i="10" s="1"/>
  <c r="CJ48" i="10"/>
  <c r="CL48" i="10" s="1"/>
  <c r="CJ47" i="10"/>
  <c r="CL47" i="10" s="1"/>
  <c r="D26" i="1"/>
  <c r="CJ33" i="10"/>
  <c r="CL33" i="10" s="1"/>
  <c r="CJ57" i="10"/>
  <c r="CL57" i="10" s="1"/>
  <c r="CJ35" i="10"/>
  <c r="CL35" i="10" s="1"/>
  <c r="CJ56" i="10"/>
  <c r="CL56" i="10" s="1"/>
  <c r="CJ55" i="10"/>
  <c r="CL55" i="10" s="1"/>
  <c r="CJ21" i="10"/>
  <c r="CL21" i="10" s="1"/>
  <c r="CJ15" i="10"/>
  <c r="CL15" i="10" s="1"/>
  <c r="CJ37" i="10"/>
  <c r="CL37" i="10" s="1"/>
  <c r="CJ51" i="10"/>
  <c r="CL51" i="10" s="1"/>
  <c r="CJ26" i="10"/>
  <c r="CL26" i="10" s="1"/>
  <c r="CI54" i="10"/>
  <c r="CK54" i="10" s="1"/>
  <c r="CI51" i="10"/>
  <c r="CK51" i="10" s="1"/>
  <c r="CI22" i="10"/>
  <c r="CK22" i="10" s="1"/>
  <c r="CI46" i="10"/>
  <c r="CK46" i="10" s="1"/>
  <c r="CI30" i="10"/>
  <c r="CK30" i="10" s="1"/>
  <c r="CI38" i="10"/>
  <c r="CK38" i="10" s="1"/>
  <c r="CI16" i="10"/>
  <c r="CK16" i="10" s="1"/>
  <c r="C12" i="1" l="1"/>
  <c r="C6" i="1" l="1"/>
  <c r="C7" i="1"/>
  <c r="C8" i="1"/>
  <c r="C9" i="1"/>
  <c r="C10" i="1"/>
  <c r="C11" i="1"/>
  <c r="C13" i="1"/>
  <c r="C14" i="1"/>
  <c r="C15" i="1"/>
  <c r="C5" i="1"/>
</calcChain>
</file>

<file path=xl/comments1.xml><?xml version="1.0" encoding="utf-8"?>
<comments xmlns="http://schemas.openxmlformats.org/spreadsheetml/2006/main">
  <authors>
    <author>Jarod Limke</author>
  </authors>
  <commentList>
    <comment ref="C31" authorId="0" shapeId="0">
      <text>
        <r>
          <rPr>
            <b/>
            <sz val="9"/>
            <color indexed="81"/>
            <rFont val="Tahoma"/>
            <family val="2"/>
          </rPr>
          <t>Jarod Limke:</t>
        </r>
        <r>
          <rPr>
            <sz val="9"/>
            <color indexed="81"/>
            <rFont val="Tahoma"/>
            <family val="2"/>
          </rPr>
          <t xml:space="preserve">
Perry, 1997
chap 6 pp. 18, table 6-4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Jarod Limke:</t>
        </r>
        <r>
          <rPr>
            <sz val="9"/>
            <color indexed="81"/>
            <rFont val="Tahoma"/>
            <family val="2"/>
          </rPr>
          <t xml:space="preserve">
Perry, 1997
chap 6 pp. 18, table 6-4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>Jarod Limke:</t>
        </r>
        <r>
          <rPr>
            <sz val="9"/>
            <color indexed="81"/>
            <rFont val="Tahoma"/>
            <family val="2"/>
          </rPr>
          <t xml:space="preserve">
Perry, 1997
chap 6 pp. 18, table 6-4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</rPr>
          <t>Jarod Limke:</t>
        </r>
        <r>
          <rPr>
            <sz val="9"/>
            <color indexed="81"/>
            <rFont val="Tahoma"/>
            <family val="2"/>
          </rPr>
          <t xml:space="preserve">
Perry, 1997
chap 6 pp. 18, table 6-4</t>
        </r>
      </text>
    </comment>
    <comment ref="V31" authorId="0" shapeId="0">
      <text>
        <r>
          <rPr>
            <b/>
            <sz val="9"/>
            <color indexed="81"/>
            <rFont val="Tahoma"/>
            <family val="2"/>
          </rPr>
          <t>Jarod Limke:</t>
        </r>
        <r>
          <rPr>
            <sz val="9"/>
            <color indexed="81"/>
            <rFont val="Tahoma"/>
            <family val="2"/>
          </rPr>
          <t xml:space="preserve">
Perry, 1997
chap 6 pp. 18, table 6-4</t>
        </r>
      </text>
    </comment>
    <comment ref="AA31" authorId="0" shapeId="0">
      <text>
        <r>
          <rPr>
            <b/>
            <sz val="9"/>
            <color indexed="81"/>
            <rFont val="Tahoma"/>
            <family val="2"/>
          </rPr>
          <t>Jarod Limke:</t>
        </r>
        <r>
          <rPr>
            <sz val="9"/>
            <color indexed="81"/>
            <rFont val="Tahoma"/>
            <family val="2"/>
          </rPr>
          <t xml:space="preserve">
Perry, 1997
chap 6 pp. 18, table 6-4</t>
        </r>
      </text>
    </comment>
    <comment ref="AF31" authorId="0" shapeId="0">
      <text>
        <r>
          <rPr>
            <b/>
            <sz val="9"/>
            <color indexed="81"/>
            <rFont val="Tahoma"/>
            <family val="2"/>
          </rPr>
          <t>Jarod Limke:</t>
        </r>
        <r>
          <rPr>
            <sz val="9"/>
            <color indexed="81"/>
            <rFont val="Tahoma"/>
            <family val="2"/>
          </rPr>
          <t xml:space="preserve">
Perry, 1997
chap 6 pp. 18, table 6-4</t>
        </r>
      </text>
    </comment>
    <comment ref="AJ31" authorId="0" shapeId="0">
      <text>
        <r>
          <rPr>
            <b/>
            <sz val="9"/>
            <color indexed="81"/>
            <rFont val="Tahoma"/>
            <family val="2"/>
          </rPr>
          <t>Jarod Limke:</t>
        </r>
        <r>
          <rPr>
            <sz val="9"/>
            <color indexed="81"/>
            <rFont val="Tahoma"/>
            <family val="2"/>
          </rPr>
          <t xml:space="preserve">
Perry, 1997
chap 6 pp. 18, table 6-4</t>
        </r>
      </text>
    </comment>
  </commentList>
</comments>
</file>

<file path=xl/sharedStrings.xml><?xml version="1.0" encoding="utf-8"?>
<sst xmlns="http://schemas.openxmlformats.org/spreadsheetml/2006/main" count="594" uniqueCount="153">
  <si>
    <t>Pressure Head (ft)</t>
  </si>
  <si>
    <t>1 pump (on)</t>
  </si>
  <si>
    <t>2 Pumps on</t>
  </si>
  <si>
    <t>gpm</t>
  </si>
  <si>
    <t>SYSTEM CURVE</t>
  </si>
  <si>
    <t>STATIC HEAD</t>
  </si>
  <si>
    <t>ft</t>
  </si>
  <si>
    <t>Flow</t>
  </si>
  <si>
    <t>cfs</t>
  </si>
  <si>
    <t>sf</t>
  </si>
  <si>
    <t>fps</t>
  </si>
  <si>
    <t>FRICTION LOSS</t>
  </si>
  <si>
    <t>Hazen Williams Coefficients</t>
  </si>
  <si>
    <t>C_water</t>
  </si>
  <si>
    <t>C_wastewater</t>
  </si>
  <si>
    <t>DI</t>
  </si>
  <si>
    <t>80-120</t>
  </si>
  <si>
    <t>80-110</t>
  </si>
  <si>
    <t>Steel</t>
  </si>
  <si>
    <t>110-130</t>
  </si>
  <si>
    <t>PVC</t>
  </si>
  <si>
    <t>135-150</t>
  </si>
  <si>
    <t>130-145</t>
  </si>
  <si>
    <t>hf = (L)(D^-4.87)(10.5)(Q/C)^1.85</t>
  </si>
  <si>
    <t>L = Length of pipe (ft)</t>
  </si>
  <si>
    <t>D = Inner Diameter of pipe (in)</t>
  </si>
  <si>
    <t>in</t>
  </si>
  <si>
    <t>C = HW coefficient (table above)</t>
  </si>
  <si>
    <t>MINOR LOSSES</t>
  </si>
  <si>
    <t>K</t>
  </si>
  <si>
    <t>Entry Losses</t>
  </si>
  <si>
    <t>qty</t>
  </si>
  <si>
    <t>Bellmouth</t>
  </si>
  <si>
    <t>Rounded</t>
  </si>
  <si>
    <t>Sharp Edged</t>
  </si>
  <si>
    <t>Projecting</t>
  </si>
  <si>
    <t>Exit Loss</t>
  </si>
  <si>
    <t>90 deg Ell, std</t>
  </si>
  <si>
    <t>45 deg Ell, std</t>
  </si>
  <si>
    <t>Tee, line flow</t>
  </si>
  <si>
    <t>Tee, branch flow</t>
  </si>
  <si>
    <t>Coupling</t>
  </si>
  <si>
    <t>Union</t>
  </si>
  <si>
    <t>Gate Valve, open</t>
  </si>
  <si>
    <t>Cross, line flow</t>
  </si>
  <si>
    <t>Cross, branch flow</t>
  </si>
  <si>
    <t>Wye</t>
  </si>
  <si>
    <t>Ball Check Valve</t>
  </si>
  <si>
    <t>Rubber swingcheck valve</t>
  </si>
  <si>
    <t>Metal swing check valve</t>
  </si>
  <si>
    <t>Gate Valve</t>
  </si>
  <si>
    <t>Ball Valve</t>
  </si>
  <si>
    <t>TOTAL K IN APP</t>
  </si>
  <si>
    <t>Underdrain Headloss</t>
  </si>
  <si>
    <t>Segment 1 (Existing 24" BWS Pipe)</t>
  </si>
  <si>
    <t>Seg 2 Velocity</t>
  </si>
  <si>
    <t>Seg 1 Velocity</t>
  </si>
  <si>
    <t>Seg 2 Area</t>
  </si>
  <si>
    <t>Seg 1 Area</t>
  </si>
  <si>
    <t>Seg 1 h_minor</t>
  </si>
  <si>
    <t>Seg 2 h_minor</t>
  </si>
  <si>
    <t>Seg 1 h_friction</t>
  </si>
  <si>
    <t>Seg 2 h_friction</t>
  </si>
  <si>
    <t>Butterfly Valve, Open</t>
  </si>
  <si>
    <t>Max. Total Static Head</t>
  </si>
  <si>
    <t>Min Total Static Head</t>
  </si>
  <si>
    <t>h_delta_min</t>
  </si>
  <si>
    <t>h_delta_max</t>
  </si>
  <si>
    <t>TDH Max</t>
  </si>
  <si>
    <t>TDH Min</t>
  </si>
  <si>
    <t>Pumps in Series curves</t>
  </si>
  <si>
    <t>New Design Point Lines</t>
  </si>
  <si>
    <t>Backwash Rate</t>
  </si>
  <si>
    <t>Set Points Check</t>
  </si>
  <si>
    <t>Pump Head (ft) Measured</t>
  </si>
  <si>
    <t>Pump Head Actual, max</t>
  </si>
  <si>
    <t>Pump head Actual, min</t>
  </si>
  <si>
    <t>0..04</t>
  </si>
  <si>
    <t>Reducer</t>
  </si>
  <si>
    <t>HWL from current HGL</t>
  </si>
  <si>
    <t>Bottom EL + conversion + assumed 6 ft minimum</t>
  </si>
  <si>
    <t xml:space="preserve">Pump Suction Segment </t>
  </si>
  <si>
    <t>Suction Seg Area</t>
  </si>
  <si>
    <t>Discharge Seg Area</t>
  </si>
  <si>
    <t>Increaser</t>
  </si>
  <si>
    <t>Suction Seg h_minor</t>
  </si>
  <si>
    <t>Discharge Seg h_minor</t>
  </si>
  <si>
    <t>Suction Seg Vel</t>
  </si>
  <si>
    <t>Discharge Seg Vel</t>
  </si>
  <si>
    <t>Suction Seg h_friction</t>
  </si>
  <si>
    <t>Discharge h_friction</t>
  </si>
  <si>
    <t>Surface Wash Flow</t>
  </si>
  <si>
    <t>Wash Ramp Up</t>
  </si>
  <si>
    <t>Wash Flow</t>
  </si>
  <si>
    <t>Hi Wash Flow</t>
  </si>
  <si>
    <t>Wash Ramp Down</t>
  </si>
  <si>
    <t>Duration</t>
  </si>
  <si>
    <t>Volume</t>
  </si>
  <si>
    <t>gpm/sf</t>
  </si>
  <si>
    <t>MIN</t>
  </si>
  <si>
    <t>Gal</t>
  </si>
  <si>
    <t>Total</t>
  </si>
  <si>
    <t>inside building</t>
  </si>
  <si>
    <t>Segment 2 (New 24" BWS Pipe)</t>
  </si>
  <si>
    <t>K= (894 x d^4) / (Cv^2)</t>
  </si>
  <si>
    <t>d=</t>
  </si>
  <si>
    <t>inches</t>
  </si>
  <si>
    <t>Cv</t>
  </si>
  <si>
    <t>K@100% Open</t>
  </si>
  <si>
    <t>Weighted Cv</t>
  </si>
  <si>
    <t>CV</t>
  </si>
  <si>
    <t>%Cv/Kv</t>
  </si>
  <si>
    <t>%CV/Kv</t>
  </si>
  <si>
    <t>Dezurik BFV Catalogue</t>
  </si>
  <si>
    <t>Review Pipe Length</t>
  </si>
  <si>
    <t>Brian to Review outside the Building Fittings</t>
  </si>
  <si>
    <t>Modulating BFV K Value Calculation</t>
  </si>
  <si>
    <t>Max Wet Well WSE</t>
  </si>
  <si>
    <t>Min. Wet Well EL</t>
  </si>
  <si>
    <t>Trough EL +3"</t>
  </si>
  <si>
    <t>35% Open 20" Control Valve</t>
  </si>
  <si>
    <t>Standard Dezurik BFV</t>
  </si>
  <si>
    <t>High Performance Dezurik BFV</t>
  </si>
  <si>
    <t>Segment 3 (New 18" BWS Pipe)</t>
  </si>
  <si>
    <t>Seg 3 Area</t>
  </si>
  <si>
    <t>Seg 3 Velocity</t>
  </si>
  <si>
    <t>Seg 3 h_minor</t>
  </si>
  <si>
    <t>Seg  3 h_friction</t>
  </si>
  <si>
    <t>K @50% Open</t>
  </si>
  <si>
    <t>Segment 2 (New 18" BWS Pipe)</t>
  </si>
  <si>
    <t>K @ 27.5% Open</t>
  </si>
  <si>
    <t>Pump Curve with 18" 27.5% Open Control Valve</t>
  </si>
  <si>
    <t>Pump Curve with 18" 50% Open Control Valve</t>
  </si>
  <si>
    <t>K @ 20% Open</t>
  </si>
  <si>
    <t>Pump Curve with 18" 20% Open Control Valve</t>
  </si>
  <si>
    <t>Butterfly Valve, 20% Open</t>
  </si>
  <si>
    <t>Butterfly Valve, 27.5% Open</t>
  </si>
  <si>
    <t>Butterfly Valve, 50% Open</t>
  </si>
  <si>
    <t>Cv's shown from HP BFV</t>
  </si>
  <si>
    <t>27.5% Open 18" Control Valve</t>
  </si>
  <si>
    <t>20% Open 18" Control Valve</t>
  </si>
  <si>
    <t>Pump Curve with 18" 70% Open Control Valve</t>
  </si>
  <si>
    <t>70% Open 18" Control Valve</t>
  </si>
  <si>
    <t>Butterfly Valve, 70% Open</t>
  </si>
  <si>
    <t>50% Open 20" Control Valve</t>
  </si>
  <si>
    <t>K @ 100 Open</t>
  </si>
  <si>
    <t>Service</t>
  </si>
  <si>
    <t>D (in)</t>
  </si>
  <si>
    <t>V (ft/s)</t>
  </si>
  <si>
    <t>Pump Discharge</t>
  </si>
  <si>
    <t>Header</t>
  </si>
  <si>
    <t>Discharge Piping Velocities</t>
  </si>
  <si>
    <t>Fluidized Bed Headloss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</si>
</sst>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center"/>
    </xf>
    <xf numFmtId="0" fontId="2" fillId="0" borderId="0" xfId="0" applyFont="1"/>
    <xf numFmtId="0" fontId="0" fillId="0" borderId="1" xfId="0" applyBorder="1"/>
    <xf numFmtId="2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/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1" fillId="3" borderId="0" xfId="0" applyFont="1" applyFill="1"/>
    <xf numFmtId="0" fontId="0" fillId="3" borderId="0" xfId="0" applyFill="1" applyAlignment="1">
      <alignment horizontal="right"/>
    </xf>
    <xf numFmtId="0" fontId="2" fillId="3" borderId="0" xfId="0" applyFont="1" applyFill="1"/>
    <xf numFmtId="10" fontId="0" fillId="3" borderId="0" xfId="0" applyNumberFormat="1" applyFill="1"/>
    <xf numFmtId="0" fontId="8" fillId="3" borderId="0" xfId="2" applyFont="1" applyFill="1"/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164" fontId="0" fillId="3" borderId="1" xfId="0" applyNumberFormat="1" applyFill="1" applyBorder="1"/>
    <xf numFmtId="2" fontId="0" fillId="3" borderId="1" xfId="0" applyNumberFormat="1" applyFont="1" applyFill="1" applyBorder="1" applyAlignment="1">
      <alignment horizontal="right" vertical="center"/>
    </xf>
    <xf numFmtId="164" fontId="0" fillId="3" borderId="1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37" fontId="6" fillId="3" borderId="0" xfId="1" applyNumberFormat="1" applyFont="1" applyFill="1" applyAlignment="1">
      <alignment horizontal="right" vertic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3" fontId="0" fillId="3" borderId="0" xfId="0" applyNumberFormat="1" applyFont="1" applyFill="1"/>
    <xf numFmtId="0" fontId="0" fillId="2" borderId="1" xfId="0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164" fontId="0" fillId="2" borderId="1" xfId="0" applyNumberFormat="1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1" fillId="3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BWS Pump Operation</a:t>
            </a:r>
          </a:p>
        </c:rich>
      </c:tx>
      <c:layout>
        <c:manualLayout>
          <c:xMode val="edge"/>
          <c:yMode val="edge"/>
          <c:x val="0.31989940647513138"/>
          <c:y val="1.21119583653815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093110122892666E-2"/>
          <c:y val="9.1672241950148392E-2"/>
          <c:w val="0.8941832918553575"/>
          <c:h val="0.81190794778103714"/>
        </c:manualLayout>
      </c:layout>
      <c:scatterChart>
        <c:scatterStyle val="smoothMarker"/>
        <c:varyColors val="0"/>
        <c:ser>
          <c:idx val="0"/>
          <c:order val="0"/>
          <c:tx>
            <c:v>1 Pump On (Existing)</c:v>
          </c:tx>
          <c:xVal>
            <c:numRef>
              <c:f>'System and Pumping Curves'!$B$3:$B$16</c:f>
              <c:numCache>
                <c:formatCode>General</c:formatCode>
                <c:ptCount val="14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8600</c:v>
                </c:pt>
                <c:pt idx="10">
                  <c:v>9000</c:v>
                </c:pt>
                <c:pt idx="11">
                  <c:v>10000</c:v>
                </c:pt>
                <c:pt idx="12">
                  <c:v>11000</c:v>
                </c:pt>
                <c:pt idx="13">
                  <c:v>11800</c:v>
                </c:pt>
              </c:numCache>
            </c:numRef>
          </c:xVal>
          <c:yVal>
            <c:numRef>
              <c:f>'System and Pumping Curves'!$A$3:$A$16</c:f>
              <c:numCache>
                <c:formatCode>General</c:formatCode>
                <c:ptCount val="14"/>
                <c:pt idx="0">
                  <c:v>114</c:v>
                </c:pt>
                <c:pt idx="1">
                  <c:v>104</c:v>
                </c:pt>
                <c:pt idx="2">
                  <c:v>95</c:v>
                </c:pt>
                <c:pt idx="3">
                  <c:v>87.5</c:v>
                </c:pt>
                <c:pt idx="4">
                  <c:v>80.5</c:v>
                </c:pt>
                <c:pt idx="5">
                  <c:v>77</c:v>
                </c:pt>
                <c:pt idx="6">
                  <c:v>72</c:v>
                </c:pt>
                <c:pt idx="7">
                  <c:v>68.5</c:v>
                </c:pt>
                <c:pt idx="8">
                  <c:v>64</c:v>
                </c:pt>
                <c:pt idx="9">
                  <c:v>60</c:v>
                </c:pt>
                <c:pt idx="10">
                  <c:v>58</c:v>
                </c:pt>
                <c:pt idx="11">
                  <c:v>52</c:v>
                </c:pt>
                <c:pt idx="12">
                  <c:v>42</c:v>
                </c:pt>
                <c:pt idx="13">
                  <c:v>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1F-48D6-BE6B-2C7B4F294547}"/>
            </c:ext>
          </c:extLst>
        </c:ser>
        <c:ser>
          <c:idx val="1"/>
          <c:order val="1"/>
          <c:tx>
            <c:v>2 Pumps On (Existing)</c:v>
          </c:tx>
          <c:xVal>
            <c:numRef>
              <c:f>'System and Pumping Curves'!$C$3:$C$16</c:f>
              <c:numCache>
                <c:formatCode>General</c:formatCode>
                <c:ptCount val="14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17200</c:v>
                </c:pt>
                <c:pt idx="10">
                  <c:v>18000</c:v>
                </c:pt>
                <c:pt idx="11">
                  <c:v>20000</c:v>
                </c:pt>
                <c:pt idx="12">
                  <c:v>22000</c:v>
                </c:pt>
                <c:pt idx="13">
                  <c:v>23600</c:v>
                </c:pt>
              </c:numCache>
            </c:numRef>
          </c:xVal>
          <c:yVal>
            <c:numRef>
              <c:f>'System and Pumping Curves'!$A$3:$A$16</c:f>
              <c:numCache>
                <c:formatCode>General</c:formatCode>
                <c:ptCount val="14"/>
                <c:pt idx="0">
                  <c:v>114</c:v>
                </c:pt>
                <c:pt idx="1">
                  <c:v>104</c:v>
                </c:pt>
                <c:pt idx="2">
                  <c:v>95</c:v>
                </c:pt>
                <c:pt idx="3">
                  <c:v>87.5</c:v>
                </c:pt>
                <c:pt idx="4">
                  <c:v>80.5</c:v>
                </c:pt>
                <c:pt idx="5">
                  <c:v>77</c:v>
                </c:pt>
                <c:pt idx="6">
                  <c:v>72</c:v>
                </c:pt>
                <c:pt idx="7">
                  <c:v>68.5</c:v>
                </c:pt>
                <c:pt idx="8">
                  <c:v>64</c:v>
                </c:pt>
                <c:pt idx="9">
                  <c:v>60</c:v>
                </c:pt>
                <c:pt idx="10">
                  <c:v>58</c:v>
                </c:pt>
                <c:pt idx="11">
                  <c:v>52</c:v>
                </c:pt>
                <c:pt idx="12">
                  <c:v>42</c:v>
                </c:pt>
                <c:pt idx="13">
                  <c:v>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1F-48D6-BE6B-2C7B4F294547}"/>
            </c:ext>
          </c:extLst>
        </c:ser>
        <c:ser>
          <c:idx val="4"/>
          <c:order val="2"/>
          <c:tx>
            <c:v>BEN Actual Pump Operating Points (Min. Wet Well Leve</c:v>
          </c:tx>
          <c:xVal>
            <c:numRef>
              <c:f>'System and Pumping Curves'!$A$24:$A$26</c:f>
              <c:numCache>
                <c:formatCode>General</c:formatCode>
                <c:ptCount val="3"/>
                <c:pt idx="0">
                  <c:v>5000</c:v>
                </c:pt>
                <c:pt idx="1">
                  <c:v>6000</c:v>
                </c:pt>
                <c:pt idx="2">
                  <c:v>7000</c:v>
                </c:pt>
              </c:numCache>
            </c:numRef>
          </c:xVal>
          <c:yVal>
            <c:numRef>
              <c:f>'System and Pumping Curves'!$C$24:$C$26</c:f>
              <c:numCache>
                <c:formatCode>General</c:formatCode>
                <c:ptCount val="3"/>
                <c:pt idx="0">
                  <c:v>64.680000000000007</c:v>
                </c:pt>
                <c:pt idx="1">
                  <c:v>55.44</c:v>
                </c:pt>
                <c:pt idx="2">
                  <c:v>50.82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1F-48D6-BE6B-2C7B4F294547}"/>
            </c:ext>
          </c:extLst>
        </c:ser>
        <c:ser>
          <c:idx val="5"/>
          <c:order val="3"/>
          <c:tx>
            <c:v>BEN Actual Pump Operating Points (Max. Wet Well Level)</c:v>
          </c:tx>
          <c:xVal>
            <c:numRef>
              <c:f>'System and Pumping Curves'!$A$24:$A$26</c:f>
              <c:numCache>
                <c:formatCode>General</c:formatCode>
                <c:ptCount val="3"/>
                <c:pt idx="0">
                  <c:v>5000</c:v>
                </c:pt>
                <c:pt idx="1">
                  <c:v>6000</c:v>
                </c:pt>
                <c:pt idx="2">
                  <c:v>7000</c:v>
                </c:pt>
              </c:numCache>
            </c:numRef>
          </c:xVal>
          <c:yVal>
            <c:numRef>
              <c:f>'System and Pumping Curves'!$D$24:$D$26</c:f>
              <c:numCache>
                <c:formatCode>General</c:formatCode>
                <c:ptCount val="3"/>
                <c:pt idx="0">
                  <c:v>64.680000000000007</c:v>
                </c:pt>
                <c:pt idx="1">
                  <c:v>55.44</c:v>
                </c:pt>
                <c:pt idx="2">
                  <c:v>50.82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41F-48D6-BE6B-2C7B4F294547}"/>
            </c:ext>
          </c:extLst>
        </c:ser>
        <c:ser>
          <c:idx val="6"/>
          <c:order val="4"/>
          <c:tx>
            <c:v>New System Curve - 100% Open 18" CV (Min  Wet Well Level)</c:v>
          </c:tx>
          <c:xVal>
            <c:numRef>
              <c:f>'BWS System Curve-24in'!$AL$14:$AL$58</c:f>
              <c:numCache>
                <c:formatCode>General</c:formatCode>
                <c:ptCount val="45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5400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10800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  <c:pt idx="41">
                  <c:v>20500</c:v>
                </c:pt>
                <c:pt idx="42">
                  <c:v>21000</c:v>
                </c:pt>
                <c:pt idx="43">
                  <c:v>21500</c:v>
                </c:pt>
                <c:pt idx="44">
                  <c:v>22000</c:v>
                </c:pt>
              </c:numCache>
            </c:numRef>
          </c:xVal>
          <c:yVal>
            <c:numRef>
              <c:f>'BWS System Curve-24in'!$BJ$14:$BJ$58</c:f>
              <c:numCache>
                <c:formatCode>0.0</c:formatCode>
                <c:ptCount val="45"/>
                <c:pt idx="0">
                  <c:v>23.719999999999672</c:v>
                </c:pt>
                <c:pt idx="1">
                  <c:v>23.850177611078326</c:v>
                </c:pt>
                <c:pt idx="2">
                  <c:v>24.232666571888345</c:v>
                </c:pt>
                <c:pt idx="3">
                  <c:v>24.863752966440494</c:v>
                </c:pt>
                <c:pt idx="4">
                  <c:v>25.741668112574114</c:v>
                </c:pt>
                <c:pt idx="5">
                  <c:v>26.865244212627864</c:v>
                </c:pt>
                <c:pt idx="6">
                  <c:v>28.233615948043401</c:v>
                </c:pt>
                <c:pt idx="7">
                  <c:v>29.846099948851176</c:v>
                </c:pt>
                <c:pt idx="8">
                  <c:v>31.702133975834172</c:v>
                </c:pt>
                <c:pt idx="9">
                  <c:v>33.80124199095107</c:v>
                </c:pt>
                <c:pt idx="10">
                  <c:v>36.143012283216358</c:v>
                </c:pt>
                <c:pt idx="11">
                  <c:v>38.190900721065944</c:v>
                </c:pt>
                <c:pt idx="12">
                  <c:v>41.553131395185908</c:v>
                </c:pt>
                <c:pt idx="13">
                  <c:v>44.620867557649106</c:v>
                </c:pt>
                <c:pt idx="14">
                  <c:v>47.930027761738046</c:v>
                </c:pt>
                <c:pt idx="15">
                  <c:v>51.480370791001121</c:v>
                </c:pt>
                <c:pt idx="16">
                  <c:v>55.271674509455067</c:v>
                </c:pt>
                <c:pt idx="17">
                  <c:v>59.30373321887167</c:v>
                </c:pt>
                <c:pt idx="18">
                  <c:v>63.576355520317094</c:v>
                </c:pt>
                <c:pt idx="19">
                  <c:v>68.089362560330699</c:v>
                </c:pt>
                <c:pt idx="20">
                  <c:v>72.842586575459549</c:v>
                </c:pt>
                <c:pt idx="21">
                  <c:v>80.947005539991025</c:v>
                </c:pt>
                <c:pt idx="22">
                  <c:v>83.069062791087759</c:v>
                </c:pt>
                <c:pt idx="23">
                  <c:v>88.542024829983802</c:v>
                </c:pt>
                <c:pt idx="24">
                  <c:v>94.254621880037348</c:v>
                </c:pt>
                <c:pt idx="25">
                  <c:v>100.20672657121047</c:v>
                </c:pt>
                <c:pt idx="26">
                  <c:v>106.39821749898499</c:v>
                </c:pt>
                <c:pt idx="27">
                  <c:v>112.82897872226158</c:v>
                </c:pt>
                <c:pt idx="28">
                  <c:v>119.49889932086259</c:v>
                </c:pt>
                <c:pt idx="29">
                  <c:v>126.40787300365298</c:v>
                </c:pt>
                <c:pt idx="30">
                  <c:v>133.55579775991578</c:v>
                </c:pt>
                <c:pt idx="31">
                  <c:v>140.9425755479038</c:v>
                </c:pt>
                <c:pt idx="32">
                  <c:v>148.5681120155138</c:v>
                </c:pt>
                <c:pt idx="33">
                  <c:v>156.43231624885658</c:v>
                </c:pt>
                <c:pt idx="34">
                  <c:v>164.53510054516335</c:v>
                </c:pt>
                <c:pt idx="35">
                  <c:v>172.87638020701831</c:v>
                </c:pt>
                <c:pt idx="36">
                  <c:v>181.45607335535374</c:v>
                </c:pt>
                <c:pt idx="37">
                  <c:v>190.27410075901724</c:v>
                </c:pt>
                <c:pt idx="38">
                  <c:v>199.3303856790285</c:v>
                </c:pt>
                <c:pt idx="39">
                  <c:v>208.62485372590208</c:v>
                </c:pt>
                <c:pt idx="40">
                  <c:v>218.15743272862926</c:v>
                </c:pt>
                <c:pt idx="41">
                  <c:v>227.92805261409518</c:v>
                </c:pt>
                <c:pt idx="42">
                  <c:v>237.93664529586249</c:v>
                </c:pt>
                <c:pt idx="43">
                  <c:v>248.18314457138774</c:v>
                </c:pt>
                <c:pt idx="44">
                  <c:v>258.66748602684567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41F-48D6-BE6B-2C7B4F294547}"/>
            </c:ext>
          </c:extLst>
        </c:ser>
        <c:ser>
          <c:idx val="7"/>
          <c:order val="5"/>
          <c:tx>
            <c:v>New System Curve - 24" - 100% Open 18" CV (Max Wet Well Level)</c:v>
          </c:tx>
          <c:marker>
            <c:spPr>
              <a:solidFill>
                <a:schemeClr val="bg1"/>
              </a:solidFill>
            </c:spPr>
          </c:marker>
          <c:xVal>
            <c:numRef>
              <c:f>'BWS System Curve-24in'!$AL$14:$AL$58</c:f>
              <c:numCache>
                <c:formatCode>General</c:formatCode>
                <c:ptCount val="45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5400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10800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  <c:pt idx="41">
                  <c:v>20500</c:v>
                </c:pt>
                <c:pt idx="42">
                  <c:v>21000</c:v>
                </c:pt>
                <c:pt idx="43">
                  <c:v>21500</c:v>
                </c:pt>
                <c:pt idx="44">
                  <c:v>22000</c:v>
                </c:pt>
              </c:numCache>
            </c:numRef>
          </c:xVal>
          <c:yVal>
            <c:numRef>
              <c:f>'BWS System Curve-24in'!$BK$14:$BK$58</c:f>
              <c:numCache>
                <c:formatCode>0.0</c:formatCode>
                <c:ptCount val="45"/>
                <c:pt idx="0">
                  <c:v>12.649999999999963</c:v>
                </c:pt>
                <c:pt idx="1">
                  <c:v>12.780177589887012</c:v>
                </c:pt>
                <c:pt idx="2">
                  <c:v>13.162666495492862</c:v>
                </c:pt>
                <c:pt idx="3">
                  <c:v>13.793752804693071</c:v>
                </c:pt>
                <c:pt idx="4">
                  <c:v>14.671667837167504</c:v>
                </c:pt>
                <c:pt idx="5">
                  <c:v>15.795243796470066</c:v>
                </c:pt>
                <c:pt idx="6">
                  <c:v>17.163615364942878</c:v>
                </c:pt>
                <c:pt idx="7">
                  <c:v>18.77609917332753</c:v>
                </c:pt>
                <c:pt idx="8">
                  <c:v>20.632132982992079</c:v>
                </c:pt>
                <c:pt idx="9">
                  <c:v>22.731240756390577</c:v>
                </c:pt>
                <c:pt idx="10">
                  <c:v>25.073010782965966</c:v>
                </c:pt>
                <c:pt idx="11">
                  <c:v>27.120898991258713</c:v>
                </c:pt>
                <c:pt idx="12">
                  <c:v>30.483129293106689</c:v>
                </c:pt>
                <c:pt idx="13">
                  <c:v>33.550865120068515</c:v>
                </c:pt>
                <c:pt idx="14">
                  <c:v>36.860024965973111</c:v>
                </c:pt>
                <c:pt idx="15">
                  <c:v>40.410367614619879</c:v>
                </c:pt>
                <c:pt idx="16">
                  <c:v>44.201670930256725</c:v>
                </c:pt>
                <c:pt idx="17">
                  <c:v>48.233729214869477</c:v>
                </c:pt>
                <c:pt idx="18">
                  <c:v>52.506351069723486</c:v>
                </c:pt>
                <c:pt idx="19">
                  <c:v>57.019357641544225</c:v>
                </c:pt>
                <c:pt idx="20">
                  <c:v>61.772581167053346</c:v>
                </c:pt>
                <c:pt idx="21">
                  <c:v>69.876999304031997</c:v>
                </c:pt>
                <c:pt idx="22">
                  <c:v>71.999056339809499</c:v>
                </c:pt>
                <c:pt idx="23">
                  <c:v>77.472017825755202</c:v>
                </c:pt>
                <c:pt idx="24">
                  <c:v>83.184614302037119</c:v>
                </c:pt>
                <c:pt idx="25">
                  <c:v>89.136718398749892</c:v>
                </c:pt>
                <c:pt idx="26">
                  <c:v>95.328208711501688</c:v>
                </c:pt>
                <c:pt idx="27">
                  <c:v>101.75896929931382</c:v>
                </c:pt>
                <c:pt idx="28">
                  <c:v>108.42888924212406</c:v>
                </c:pt>
                <c:pt idx="29">
                  <c:v>115.33786224890797</c:v>
                </c:pt>
                <c:pt idx="30">
                  <c:v>122.48578630905475</c:v>
                </c:pt>
                <c:pt idx="31">
                  <c:v>129.87256338091925</c:v>
                </c:pt>
                <c:pt idx="32">
                  <c:v>137.49809911249639</c:v>
                </c:pt>
                <c:pt idx="33">
                  <c:v>145.36230258999154</c:v>
                </c:pt>
                <c:pt idx="34">
                  <c:v>153.46508611072727</c:v>
                </c:pt>
                <c:pt idx="35">
                  <c:v>161.80636497737589</c:v>
                </c:pt>
                <c:pt idx="36">
                  <c:v>170.38605731095481</c:v>
                </c:pt>
                <c:pt idx="37">
                  <c:v>179.20408388039414</c:v>
                </c:pt>
                <c:pt idx="38">
                  <c:v>188.26036794679345</c:v>
                </c:pt>
                <c:pt idx="39">
                  <c:v>197.5548351207446</c:v>
                </c:pt>
                <c:pt idx="40">
                  <c:v>207.08741323131414</c:v>
                </c:pt>
                <c:pt idx="41">
                  <c:v>216.85803220546001</c:v>
                </c:pt>
                <c:pt idx="42">
                  <c:v>226.86662395681572</c:v>
                </c:pt>
                <c:pt idx="43">
                  <c:v>237.11312228290677</c:v>
                </c:pt>
                <c:pt idx="44">
                  <c:v>247.59746276997492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41F-48D6-BE6B-2C7B4F294547}"/>
            </c:ext>
          </c:extLst>
        </c:ser>
        <c:ser>
          <c:idx val="2"/>
          <c:order val="6"/>
          <c:tx>
            <c:v>New System Curve - 24" -27.5% Open 18"" CV (Min Wet Well Level)"</c:v>
          </c:tx>
          <c:xVal>
            <c:numRef>
              <c:f>'BWS System Curve-24in'!$CO$14:$CO$58</c:f>
              <c:numCache>
                <c:formatCode>General</c:formatCode>
                <c:ptCount val="45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5400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10800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  <c:pt idx="41">
                  <c:v>20500</c:v>
                </c:pt>
                <c:pt idx="42">
                  <c:v>21000</c:v>
                </c:pt>
                <c:pt idx="43">
                  <c:v>21500</c:v>
                </c:pt>
                <c:pt idx="44">
                  <c:v>22000</c:v>
                </c:pt>
              </c:numCache>
            </c:numRef>
          </c:xVal>
          <c:yVal>
            <c:numRef>
              <c:f>'BWS System Curve-24in'!$DM$14:$DM$58</c:f>
              <c:numCache>
                <c:formatCode>0.0</c:formatCode>
                <c:ptCount val="45"/>
                <c:pt idx="0">
                  <c:v>23.719999999999672</c:v>
                </c:pt>
                <c:pt idx="1">
                  <c:v>24.447249519123531</c:v>
                </c:pt>
                <c:pt idx="2">
                  <c:v>26.620954204069175</c:v>
                </c:pt>
                <c:pt idx="3">
                  <c:v>30.237400138847363</c:v>
                </c:pt>
                <c:pt idx="4">
                  <c:v>35.294818641297432</c:v>
                </c:pt>
                <c:pt idx="5">
                  <c:v>41.792041913758041</c:v>
                </c:pt>
                <c:pt idx="6">
                  <c:v>49.728204637670871</c:v>
                </c:pt>
                <c:pt idx="7">
                  <c:v>59.102623443066328</c:v>
                </c:pt>
                <c:pt idx="8">
                  <c:v>69.914736090727445</c:v>
                </c:pt>
                <c:pt idx="9">
                  <c:v>82.164066542612858</c:v>
                </c:pt>
                <c:pt idx="10">
                  <c:v>95.850203087737086</c:v>
                </c:pt>
                <c:pt idx="11">
                  <c:v>107.83336807545892</c:v>
                </c:pt>
                <c:pt idx="12">
                  <c:v>127.53148615369575</c:v>
                </c:pt>
                <c:pt idx="13">
                  <c:v>145.52602001728917</c:v>
                </c:pt>
                <c:pt idx="14">
                  <c:v>164.95612173859871</c:v>
                </c:pt>
                <c:pt idx="15">
                  <c:v>185.82155010117276</c:v>
                </c:pt>
                <c:pt idx="16">
                  <c:v>208.12208296902821</c:v>
                </c:pt>
                <c:pt idx="17">
                  <c:v>231.85751464393655</c:v>
                </c:pt>
                <c:pt idx="18">
                  <c:v>257.02765372696427</c:v>
                </c:pt>
                <c:pt idx="19">
                  <c:v>283.63232136465058</c:v>
                </c:pt>
                <c:pt idx="20">
                  <c:v>311.67134979354245</c:v>
                </c:pt>
                <c:pt idx="21">
                  <c:v>359.51687495756295</c:v>
                </c:pt>
                <c:pt idx="22">
                  <c:v>372.05186628496807</c:v>
                </c:pt>
                <c:pt idx="23">
                  <c:v>404.39306418589854</c:v>
                </c:pt>
                <c:pt idx="24">
                  <c:v>438.16804091407676</c:v>
                </c:pt>
                <c:pt idx="25">
                  <c:v>473.37666909946506</c:v>
                </c:pt>
                <c:pt idx="26">
                  <c:v>510.01882733754519</c:v>
                </c:pt>
                <c:pt idx="27">
                  <c:v>548.09439968721779</c:v>
                </c:pt>
                <c:pt idx="28">
                  <c:v>587.60327522830505</c:v>
                </c:pt>
                <c:pt idx="29">
                  <c:v>628.54534766967231</c:v>
                </c:pt>
                <c:pt idx="30">
                  <c:v>670.92051500060222</c:v>
                </c:pt>
                <c:pt idx="31">
                  <c:v>714.72867917934821</c:v>
                </c:pt>
                <c:pt idx="32">
                  <c:v>759.96974585380633</c:v>
                </c:pt>
                <c:pt idx="33">
                  <c:v>806.6436241100871</c:v>
                </c:pt>
                <c:pt idx="34">
                  <c:v>854.75022624542305</c:v>
                </c:pt>
                <c:pt idx="35">
                  <c:v>904.28946756239736</c:v>
                </c:pt>
                <c:pt idx="36">
                  <c:v>955.26126618194246</c:v>
                </c:pt>
                <c:pt idx="37">
                  <c:v>1007.6655428729058</c:v>
                </c:pt>
                <c:pt idx="38">
                  <c:v>1061.502220896308</c:v>
                </c:pt>
                <c:pt idx="39">
                  <c:v>1116.7712258626625</c:v>
                </c:pt>
                <c:pt idx="40">
                  <c:v>1173.4724856009605</c:v>
                </c:pt>
                <c:pt idx="41">
                  <c:v>1231.6059300380889</c:v>
                </c:pt>
                <c:pt idx="42">
                  <c:v>1291.171491087608</c:v>
                </c:pt>
                <c:pt idx="43">
                  <c:v>1352.1691025469761</c:v>
                </c:pt>
                <c:pt idx="44">
                  <c:v>1414.598700002367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41F-48D6-BE6B-2C7B4F294547}"/>
            </c:ext>
          </c:extLst>
        </c:ser>
        <c:ser>
          <c:idx val="3"/>
          <c:order val="7"/>
          <c:tx>
            <c:v>New System Curve - 24" - 27.5% Open 18"" CV (Max Wet Well Level</c:v>
          </c:tx>
          <c:xVal>
            <c:numRef>
              <c:f>'BWS System Curve-24in'!$CO$14:$CO$58</c:f>
              <c:numCache>
                <c:formatCode>General</c:formatCode>
                <c:ptCount val="45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5400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10800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  <c:pt idx="41">
                  <c:v>20500</c:v>
                </c:pt>
                <c:pt idx="42">
                  <c:v>21000</c:v>
                </c:pt>
                <c:pt idx="43">
                  <c:v>21500</c:v>
                </c:pt>
                <c:pt idx="44">
                  <c:v>22000</c:v>
                </c:pt>
              </c:numCache>
            </c:numRef>
          </c:xVal>
          <c:yVal>
            <c:numRef>
              <c:f>'BWS System Curve-24in'!$DN$14:$DN$58</c:f>
              <c:numCache>
                <c:formatCode>0.0</c:formatCode>
                <c:ptCount val="45"/>
                <c:pt idx="0">
                  <c:v>12.649999999999963</c:v>
                </c:pt>
                <c:pt idx="1">
                  <c:v>13.377249497932219</c:v>
                </c:pt>
                <c:pt idx="2">
                  <c:v>15.550954127673693</c:v>
                </c:pt>
                <c:pt idx="3">
                  <c:v>19.167399977099937</c:v>
                </c:pt>
                <c:pt idx="4">
                  <c:v>24.224818365890826</c:v>
                </c:pt>
                <c:pt idx="5">
                  <c:v>30.722041497600244</c:v>
                </c:pt>
                <c:pt idx="6">
                  <c:v>38.658204054570348</c:v>
                </c:pt>
                <c:pt idx="7">
                  <c:v>48.032622667542682</c:v>
                </c:pt>
                <c:pt idx="8">
                  <c:v>58.844735097885355</c:v>
                </c:pt>
                <c:pt idx="9">
                  <c:v>71.094065308052365</c:v>
                </c:pt>
                <c:pt idx="10">
                  <c:v>84.780201587486687</c:v>
                </c:pt>
                <c:pt idx="11">
                  <c:v>96.76336634565169</c:v>
                </c:pt>
                <c:pt idx="12">
                  <c:v>116.46148405161654</c:v>
                </c:pt>
                <c:pt idx="13">
                  <c:v>134.45601757970854</c:v>
                </c:pt>
                <c:pt idx="14">
                  <c:v>153.88611894283378</c:v>
                </c:pt>
                <c:pt idx="15">
                  <c:v>174.75154692479151</c:v>
                </c:pt>
                <c:pt idx="16">
                  <c:v>197.05207938982983</c:v>
                </c:pt>
                <c:pt idx="17">
                  <c:v>220.78751063993434</c:v>
                </c:pt>
                <c:pt idx="18">
                  <c:v>245.95764927637066</c:v>
                </c:pt>
                <c:pt idx="19">
                  <c:v>272.5623164458641</c:v>
                </c:pt>
                <c:pt idx="20">
                  <c:v>300.60134438513626</c:v>
                </c:pt>
                <c:pt idx="21">
                  <c:v>348.44686872160395</c:v>
                </c:pt>
                <c:pt idx="22">
                  <c:v>360.98185983368984</c:v>
                </c:pt>
                <c:pt idx="23">
                  <c:v>393.32305718166992</c:v>
                </c:pt>
                <c:pt idx="24">
                  <c:v>427.09803333607653</c:v>
                </c:pt>
                <c:pt idx="25">
                  <c:v>462.30666092700449</c:v>
                </c:pt>
                <c:pt idx="26">
                  <c:v>498.9488185500619</c:v>
                </c:pt>
                <c:pt idx="27">
                  <c:v>537.02439026426998</c:v>
                </c:pt>
                <c:pt idx="28">
                  <c:v>576.53326514956655</c:v>
                </c:pt>
                <c:pt idx="29">
                  <c:v>617.47533691492731</c:v>
                </c:pt>
                <c:pt idx="30">
                  <c:v>659.85050354974123</c:v>
                </c:pt>
                <c:pt idx="31">
                  <c:v>703.65866701236359</c:v>
                </c:pt>
                <c:pt idx="32">
                  <c:v>748.89973295078892</c:v>
                </c:pt>
                <c:pt idx="33">
                  <c:v>795.57361045122207</c:v>
                </c:pt>
                <c:pt idx="34">
                  <c:v>843.68021181098698</c:v>
                </c:pt>
                <c:pt idx="35">
                  <c:v>893.21945233275494</c:v>
                </c:pt>
                <c:pt idx="36">
                  <c:v>944.19125013754353</c:v>
                </c:pt>
                <c:pt idx="37">
                  <c:v>996.59552599428275</c:v>
                </c:pt>
                <c:pt idx="38">
                  <c:v>1050.4322031640729</c:v>
                </c:pt>
                <c:pt idx="39">
                  <c:v>1105.7012072575051</c:v>
                </c:pt>
                <c:pt idx="40">
                  <c:v>1162.4024661036453</c:v>
                </c:pt>
                <c:pt idx="41">
                  <c:v>1220.5359096294537</c:v>
                </c:pt>
                <c:pt idx="42">
                  <c:v>1280.1014697485614</c:v>
                </c:pt>
                <c:pt idx="43">
                  <c:v>1341.0990802584952</c:v>
                </c:pt>
                <c:pt idx="44">
                  <c:v>1403.5286767454961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41F-48D6-BE6B-2C7B4F294547}"/>
            </c:ext>
          </c:extLst>
        </c:ser>
        <c:ser>
          <c:idx val="8"/>
          <c:order val="8"/>
          <c:tx>
            <c:v>New System Curve - 24" - 20% Open 18" CC (Max Wet Well Level)</c:v>
          </c:tx>
          <c:xVal>
            <c:numRef>
              <c:f>'BWS System Curve-24in'!$DP$14:$DP$58</c:f>
              <c:numCache>
                <c:formatCode>General</c:formatCode>
                <c:ptCount val="45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5400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10800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  <c:pt idx="41">
                  <c:v>20500</c:v>
                </c:pt>
                <c:pt idx="42">
                  <c:v>21000</c:v>
                </c:pt>
                <c:pt idx="43">
                  <c:v>21500</c:v>
                </c:pt>
                <c:pt idx="44">
                  <c:v>22000</c:v>
                </c:pt>
              </c:numCache>
            </c:numRef>
          </c:xVal>
          <c:yVal>
            <c:numRef>
              <c:f>'BWS System Curve-24in'!$EO$14:$EO$58</c:f>
              <c:numCache>
                <c:formatCode>0.0</c:formatCode>
                <c:ptCount val="45"/>
                <c:pt idx="0">
                  <c:v>12.649999999999963</c:v>
                </c:pt>
                <c:pt idx="1">
                  <c:v>14.020244485146465</c:v>
                </c:pt>
                <c:pt idx="2">
                  <c:v>18.122934076530676</c:v>
                </c:pt>
                <c:pt idx="3">
                  <c:v>24.954354862028143</c:v>
                </c:pt>
                <c:pt idx="4">
                  <c:v>34.512738161318758</c:v>
                </c:pt>
                <c:pt idx="5">
                  <c:v>46.796916177956383</c:v>
                </c:pt>
                <c:pt idx="6">
                  <c:v>61.806023594283175</c:v>
                </c:pt>
                <c:pt idx="7">
                  <c:v>79.539377041040709</c:v>
                </c:pt>
                <c:pt idx="8">
                  <c:v>99.996414279597062</c:v>
                </c:pt>
                <c:pt idx="9">
                  <c:v>123.17665927240624</c:v>
                </c:pt>
                <c:pt idx="10">
                  <c:v>149.07970030891119</c:v>
                </c:pt>
                <c:pt idx="11">
                  <c:v>171.76230165432133</c:v>
                </c:pt>
                <c:pt idx="12">
                  <c:v>209.0527622104679</c:v>
                </c:pt>
                <c:pt idx="13">
                  <c:v>243.12217041891608</c:v>
                </c:pt>
                <c:pt idx="14">
                  <c:v>279.91313643682588</c:v>
                </c:pt>
                <c:pt idx="15">
                  <c:v>319.42541904799663</c:v>
                </c:pt>
                <c:pt idx="16">
                  <c:v>361.65879611667668</c:v>
                </c:pt>
                <c:pt idx="17">
                  <c:v>406.61306194485132</c:v>
                </c:pt>
                <c:pt idx="18">
                  <c:v>454.28802513378611</c:v>
                </c:pt>
                <c:pt idx="19">
                  <c:v>504.6835068302068</c:v>
                </c:pt>
                <c:pt idx="20">
                  <c:v>557.79933927083425</c:v>
                </c:pt>
                <c:pt idx="21">
                  <c:v>648.44260995628235</c:v>
                </c:pt>
                <c:pt idx="22">
                  <c:v>672.19143364538456</c:v>
                </c:pt>
                <c:pt idx="23">
                  <c:v>733.4674054180058</c:v>
                </c:pt>
                <c:pt idx="24">
                  <c:v>797.46314597148182</c:v>
                </c:pt>
                <c:pt idx="25">
                  <c:v>864.17852793590794</c:v>
                </c:pt>
                <c:pt idx="26">
                  <c:v>933.61342990689184</c:v>
                </c:pt>
                <c:pt idx="27">
                  <c:v>1005.767735943455</c:v>
                </c:pt>
                <c:pt idx="28">
                  <c:v>1080.6413351255349</c:v>
                </c:pt>
                <c:pt idx="29">
                  <c:v>1158.2341211621076</c:v>
                </c:pt>
                <c:pt idx="30">
                  <c:v>1238.5459920425615</c:v>
                </c:pt>
                <c:pt idx="31">
                  <c:v>1321.5768497252534</c:v>
                </c:pt>
                <c:pt idx="32">
                  <c:v>1407.3265998581762</c:v>
                </c:pt>
                <c:pt idx="33">
                  <c:v>1495.7951515275354</c:v>
                </c:pt>
                <c:pt idx="34">
                  <c:v>1586.9824170306542</c:v>
                </c:pt>
                <c:pt idx="35">
                  <c:v>1680.8883116702054</c:v>
                </c:pt>
                <c:pt idx="36">
                  <c:v>1777.5127535672052</c:v>
                </c:pt>
                <c:pt idx="37">
                  <c:v>1876.8556634905844</c:v>
                </c:pt>
                <c:pt idx="38">
                  <c:v>1978.9169647014435</c:v>
                </c:pt>
                <c:pt idx="39">
                  <c:v>2083.6965828103725</c:v>
                </c:pt>
                <c:pt idx="40">
                  <c:v>2191.1944456464389</c:v>
                </c:pt>
                <c:pt idx="41">
                  <c:v>2301.4104831366003</c:v>
                </c:pt>
                <c:pt idx="42">
                  <c:v>2414.3446271944908</c:v>
                </c:pt>
                <c:pt idx="43">
                  <c:v>2529.9968116176351</c:v>
                </c:pt>
                <c:pt idx="44">
                  <c:v>1403.5286767454961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41F-48D6-BE6B-2C7B4F294547}"/>
            </c:ext>
          </c:extLst>
        </c:ser>
        <c:ser>
          <c:idx val="9"/>
          <c:order val="9"/>
          <c:tx>
            <c:v>New System Curve - 24" - 20% Open 18" CV (Min Wet Well Level)</c:v>
          </c:tx>
          <c:xVal>
            <c:numRef>
              <c:f>'BWS System Curve-24in'!$DP$14:$DP$58</c:f>
              <c:numCache>
                <c:formatCode>General</c:formatCode>
                <c:ptCount val="45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5400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10800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  <c:pt idx="41">
                  <c:v>20500</c:v>
                </c:pt>
                <c:pt idx="42">
                  <c:v>21000</c:v>
                </c:pt>
                <c:pt idx="43">
                  <c:v>21500</c:v>
                </c:pt>
                <c:pt idx="44">
                  <c:v>22000</c:v>
                </c:pt>
              </c:numCache>
            </c:numRef>
          </c:xVal>
          <c:yVal>
            <c:numRef>
              <c:f>'BWS System Curve-24in'!$EN$14:$EN$58</c:f>
              <c:numCache>
                <c:formatCode>0.0</c:formatCode>
                <c:ptCount val="45"/>
                <c:pt idx="0">
                  <c:v>23.719999999999672</c:v>
                </c:pt>
                <c:pt idx="1">
                  <c:v>25.090244506337779</c:v>
                </c:pt>
                <c:pt idx="2">
                  <c:v>29.192934152926156</c:v>
                </c:pt>
                <c:pt idx="3">
                  <c:v>36.02435502377557</c:v>
                </c:pt>
                <c:pt idx="4">
                  <c:v>45.582738436725364</c:v>
                </c:pt>
                <c:pt idx="5">
                  <c:v>57.86691659411418</c:v>
                </c:pt>
                <c:pt idx="6">
                  <c:v>72.876024177383698</c:v>
                </c:pt>
                <c:pt idx="7">
                  <c:v>90.609377816564361</c:v>
                </c:pt>
                <c:pt idx="8">
                  <c:v>111.06641527243916</c:v>
                </c:pt>
                <c:pt idx="9">
                  <c:v>134.24666050696675</c:v>
                </c:pt>
                <c:pt idx="10">
                  <c:v>160.14970180916157</c:v>
                </c:pt>
                <c:pt idx="11">
                  <c:v>182.83230338412852</c:v>
                </c:pt>
                <c:pt idx="12">
                  <c:v>220.12276431254713</c:v>
                </c:pt>
                <c:pt idx="13">
                  <c:v>254.19217285649665</c:v>
                </c:pt>
                <c:pt idx="14">
                  <c:v>290.98313923259082</c:v>
                </c:pt>
                <c:pt idx="15">
                  <c:v>330.49542222437788</c:v>
                </c:pt>
                <c:pt idx="16">
                  <c:v>372.72879969587501</c:v>
                </c:pt>
                <c:pt idx="17">
                  <c:v>417.68306594885354</c:v>
                </c:pt>
                <c:pt idx="18">
                  <c:v>465.35802958437972</c:v>
                </c:pt>
                <c:pt idx="19">
                  <c:v>515.75351174899322</c:v>
                </c:pt>
                <c:pt idx="20">
                  <c:v>568.8693446792405</c:v>
                </c:pt>
                <c:pt idx="21">
                  <c:v>659.51261619224135</c:v>
                </c:pt>
                <c:pt idx="22">
                  <c:v>683.2614400966628</c:v>
                </c:pt>
                <c:pt idx="23">
                  <c:v>744.53741242223441</c:v>
                </c:pt>
                <c:pt idx="24">
                  <c:v>808.53315354948199</c:v>
                </c:pt>
                <c:pt idx="25">
                  <c:v>875.24853610836851</c:v>
                </c:pt>
                <c:pt idx="26">
                  <c:v>944.68343869437513</c:v>
                </c:pt>
                <c:pt idx="27">
                  <c:v>1016.8377453664028</c:v>
                </c:pt>
                <c:pt idx="28">
                  <c:v>1091.7113452042734</c:v>
                </c:pt>
                <c:pt idx="29">
                  <c:v>1169.3041319168526</c:v>
                </c:pt>
                <c:pt idx="30">
                  <c:v>1249.6160034934226</c:v>
                </c:pt>
                <c:pt idx="31">
                  <c:v>1332.6468618922379</c:v>
                </c:pt>
                <c:pt idx="32">
                  <c:v>1418.3966127611936</c:v>
                </c:pt>
                <c:pt idx="33">
                  <c:v>1506.8651651864004</c:v>
                </c:pt>
                <c:pt idx="34">
                  <c:v>1598.0524314650902</c:v>
                </c:pt>
                <c:pt idx="35">
                  <c:v>1691.9583268998479</c:v>
                </c:pt>
                <c:pt idx="36">
                  <c:v>1788.5827696116041</c:v>
                </c:pt>
                <c:pt idx="37">
                  <c:v>1887.9256803692076</c:v>
                </c:pt>
                <c:pt idx="38">
                  <c:v>1989.9869824336786</c:v>
                </c:pt>
                <c:pt idx="39">
                  <c:v>2094.7666014155302</c:v>
                </c:pt>
                <c:pt idx="40">
                  <c:v>2202.264465143754</c:v>
                </c:pt>
                <c:pt idx="41">
                  <c:v>2312.4805035452355</c:v>
                </c:pt>
                <c:pt idx="42">
                  <c:v>2425.4146485335377</c:v>
                </c:pt>
                <c:pt idx="43">
                  <c:v>2541.0668339061162</c:v>
                </c:pt>
                <c:pt idx="44">
                  <c:v>1414.598700002367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41F-48D6-BE6B-2C7B4F294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148256"/>
        <c:axId val="732145120"/>
      </c:scatterChart>
      <c:valAx>
        <c:axId val="732148256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(gpm)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32145120"/>
        <c:crosses val="autoZero"/>
        <c:crossBetween val="midCat"/>
      </c:valAx>
      <c:valAx>
        <c:axId val="732145120"/>
        <c:scaling>
          <c:orientation val="minMax"/>
          <c:max val="200"/>
        </c:scaling>
        <c:delete val="0"/>
        <c:axPos val="l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Head (ft)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32148256"/>
        <c:crosses val="autoZero"/>
        <c:crossBetween val="midCat"/>
        <c:minorUnit val="10"/>
      </c:valAx>
    </c:plotArea>
    <c:legend>
      <c:legendPos val="r"/>
      <c:layout>
        <c:manualLayout>
          <c:xMode val="edge"/>
          <c:yMode val="edge"/>
          <c:x val="0.66193533898327594"/>
          <c:y val="4.1807764592205129E-2"/>
          <c:w val="0.33657974603766178"/>
          <c:h val="0.61032022431903998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BWS Pump Curves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0093110122892666E-2"/>
          <c:y val="9.1672241950148392E-2"/>
          <c:w val="0.8941832918553575"/>
          <c:h val="0.81190794778103714"/>
        </c:manualLayout>
      </c:layout>
      <c:scatterChart>
        <c:scatterStyle val="smoothMarker"/>
        <c:varyColors val="0"/>
        <c:ser>
          <c:idx val="0"/>
          <c:order val="0"/>
          <c:tx>
            <c:v>1 Pump On</c:v>
          </c:tx>
          <c:xVal>
            <c:numRef>
              <c:f>'System and Pumping Curves'!$B$5:$B$15</c:f>
              <c:numCache>
                <c:formatCode>General</c:formatCode>
                <c:ptCount val="11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6000</c:v>
                </c:pt>
                <c:pt idx="5">
                  <c:v>7000</c:v>
                </c:pt>
                <c:pt idx="6">
                  <c:v>8000</c:v>
                </c:pt>
                <c:pt idx="7">
                  <c:v>8600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</c:numCache>
            </c:numRef>
          </c:xVal>
          <c:yVal>
            <c:numRef>
              <c:f>'System and Pumping Curves'!$A$5:$A$15</c:f>
              <c:numCache>
                <c:formatCode>General</c:formatCode>
                <c:ptCount val="11"/>
                <c:pt idx="0">
                  <c:v>95</c:v>
                </c:pt>
                <c:pt idx="1">
                  <c:v>87.5</c:v>
                </c:pt>
                <c:pt idx="2">
                  <c:v>80.5</c:v>
                </c:pt>
                <c:pt idx="3">
                  <c:v>77</c:v>
                </c:pt>
                <c:pt idx="4">
                  <c:v>72</c:v>
                </c:pt>
                <c:pt idx="5">
                  <c:v>68.5</c:v>
                </c:pt>
                <c:pt idx="6">
                  <c:v>64</c:v>
                </c:pt>
                <c:pt idx="7">
                  <c:v>60</c:v>
                </c:pt>
                <c:pt idx="8">
                  <c:v>58</c:v>
                </c:pt>
                <c:pt idx="9">
                  <c:v>52</c:v>
                </c:pt>
                <c:pt idx="10">
                  <c:v>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DD-4A8D-B1F9-1681CE894327}"/>
            </c:ext>
          </c:extLst>
        </c:ser>
        <c:ser>
          <c:idx val="2"/>
          <c:order val="1"/>
          <c:tx>
            <c:v>System Curve Min. Wet Well Operating Level</c:v>
          </c:tx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DD-4A8D-B1F9-1681CE894327}"/>
            </c:ext>
          </c:extLst>
        </c:ser>
        <c:ser>
          <c:idx val="3"/>
          <c:order val="2"/>
          <c:tx>
            <c:v>System Curve Max. Wet Well Operating Level</c:v>
          </c:tx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DD-4A8D-B1F9-1681CE894327}"/>
            </c:ext>
          </c:extLst>
        </c:ser>
        <c:ser>
          <c:idx val="1"/>
          <c:order val="3"/>
          <c:tx>
            <c:v>Existing Pumps - 1180 RPM</c:v>
          </c:tx>
          <c:xVal>
            <c:numRef>
              <c:f>'System and Pumping Curves'!$C$17:$C$18</c:f>
              <c:numCache>
                <c:formatCode>General</c:formatCode>
                <c:ptCount val="2"/>
              </c:numCache>
            </c:numRef>
          </c:xVal>
          <c:yVal>
            <c:numRef>
              <c:f>'System and Pumping Curves'!$D$17:$D$18</c:f>
              <c:numCache>
                <c:formatCode>General</c:formatCode>
                <c:ptCount val="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7DD-4A8D-B1F9-1681CE894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146296"/>
        <c:axId val="732155312"/>
      </c:scatterChart>
      <c:valAx>
        <c:axId val="732146296"/>
        <c:scaling>
          <c:orientation val="minMax"/>
          <c:max val="15000"/>
          <c:min val="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(gpm)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32155312"/>
        <c:crosses val="autoZero"/>
        <c:crossBetween val="midCat"/>
      </c:valAx>
      <c:valAx>
        <c:axId val="732155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Head (ft)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32146296"/>
        <c:crosses val="autoZero"/>
        <c:crossBetween val="midCat"/>
        <c:minorUnit val="1"/>
      </c:valAx>
    </c:plotArea>
    <c:legend>
      <c:legendPos val="r"/>
      <c:layout>
        <c:manualLayout>
          <c:xMode val="edge"/>
          <c:yMode val="edge"/>
          <c:x val="0.64253829694509157"/>
          <c:y val="0.10406965068963694"/>
          <c:w val="0.3183546745830006"/>
          <c:h val="0.3348172418045060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System Curve Min Operating Level</c:v>
          </c:tx>
          <c:xVal>
            <c:numRef>
              <c:f>'BWS System Curve-24in'!$BM$14:$BM$54</c:f>
              <c:numCache>
                <c:formatCode>General</c:formatCode>
                <c:ptCount val="4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5400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10800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</c:numCache>
            </c:numRef>
          </c:xVal>
          <c:yVal>
            <c:numRef>
              <c:f>'BWS System Curve-24in'!$CK$14:$CK$54</c:f>
              <c:numCache>
                <c:formatCode>0.0</c:formatCode>
                <c:ptCount val="41"/>
                <c:pt idx="0">
                  <c:v>23.719999999999672</c:v>
                </c:pt>
                <c:pt idx="1">
                  <c:v>23.87646033477273</c:v>
                </c:pt>
                <c:pt idx="2">
                  <c:v>24.337797466665965</c:v>
                </c:pt>
                <c:pt idx="3">
                  <c:v>25.100297479690141</c:v>
                </c:pt>
                <c:pt idx="4">
                  <c:v>26.162191691684598</c:v>
                </c:pt>
                <c:pt idx="5">
                  <c:v>27.522312304987992</c:v>
                </c:pt>
                <c:pt idx="6">
                  <c:v>29.179794001041987</c:v>
                </c:pt>
                <c:pt idx="7">
                  <c:v>31.133953409877027</c:v>
                </c:pt>
                <c:pt idx="8">
                  <c:v>33.384228292276099</c:v>
                </c:pt>
                <c:pt idx="9">
                  <c:v>35.930142610197883</c:v>
                </c:pt>
                <c:pt idx="10">
                  <c:v>38.771284652656874</c:v>
                </c:pt>
                <c:pt idx="11">
                  <c:v>41.256517612781359</c:v>
                </c:pt>
                <c:pt idx="12">
                  <c:v>45.337843607180247</c:v>
                </c:pt>
                <c:pt idx="13">
                  <c:v>49.062647862003573</c:v>
                </c:pt>
                <c:pt idx="14">
                  <c:v>53.081441605841448</c:v>
                </c:pt>
                <c:pt idx="15">
                  <c:v>57.393983622242267</c:v>
                </c:pt>
                <c:pt idx="16">
                  <c:v>62.000051775222779</c:v>
                </c:pt>
                <c:pt idx="17">
                  <c:v>66.899440366554757</c:v>
                </c:pt>
                <c:pt idx="18">
                  <c:v>72.091957997304348</c:v>
                </c:pt>
                <c:pt idx="19">
                  <c:v>77.577425814010937</c:v>
                </c:pt>
                <c:pt idx="20">
                  <c:v>83.3556760532216</c:v>
                </c:pt>
                <c:pt idx="21">
                  <c:v>93.209473106852684</c:v>
                </c:pt>
                <c:pt idx="22">
                  <c:v>95.789901059179826</c:v>
                </c:pt>
                <c:pt idx="23">
                  <c:v>102.44558566432411</c:v>
                </c:pt>
                <c:pt idx="24">
                  <c:v>109.39347072801469</c:v>
                </c:pt>
                <c:pt idx="25">
                  <c:v>116.63342888021367</c:v>
                </c:pt>
                <c:pt idx="26">
                  <c:v>124.16533871640284</c:v>
                </c:pt>
                <c:pt idx="27">
                  <c:v>131.98908429548291</c:v>
                </c:pt>
                <c:pt idx="28">
                  <c:v>140.1045546972762</c:v>
                </c:pt>
                <c:pt idx="29">
                  <c:v>148.51164363064765</c:v>
                </c:pt>
                <c:pt idx="30">
                  <c:v>157.21024908488039</c:v>
                </c:pt>
                <c:pt idx="31">
                  <c:v>166.20027301822711</c:v>
                </c:pt>
                <c:pt idx="32">
                  <c:v>175.48162107858468</c:v>
                </c:pt>
                <c:pt idx="33">
                  <c:v>185.05420235206373</c:v>
                </c:pt>
                <c:pt idx="34">
                  <c:v>194.91792913589563</c:v>
                </c:pt>
                <c:pt idx="35">
                  <c:v>205.07271673266456</c:v>
                </c:pt>
                <c:pt idx="36">
                  <c:v>215.51848326330276</c:v>
                </c:pt>
                <c:pt idx="37">
                  <c:v>226.25514949665785</c:v>
                </c:pt>
                <c:pt idx="38">
                  <c:v>237.2826386937495</c:v>
                </c:pt>
                <c:pt idx="39">
                  <c:v>248.60087646509226</c:v>
                </c:pt>
                <c:pt idx="40">
                  <c:v>260.20979063967746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69-4B89-B88F-0EA29C1D7D2C}"/>
            </c:ext>
          </c:extLst>
        </c:ser>
        <c:ser>
          <c:idx val="1"/>
          <c:order val="1"/>
          <c:tx>
            <c:v>System Curve Max. Operating Level</c:v>
          </c:tx>
          <c:xVal>
            <c:numRef>
              <c:f>'BWS System Curve-24in'!$BM$14:$BM$54</c:f>
              <c:numCache>
                <c:formatCode>General</c:formatCode>
                <c:ptCount val="4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5400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10800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</c:numCache>
            </c:numRef>
          </c:xVal>
          <c:yVal>
            <c:numRef>
              <c:f>'BWS System Curve-24in'!$CL$14:$CL$54</c:f>
              <c:numCache>
                <c:formatCode>0.0</c:formatCode>
                <c:ptCount val="41"/>
                <c:pt idx="0">
                  <c:v>12.649999999999963</c:v>
                </c:pt>
                <c:pt idx="1">
                  <c:v>12.806460313581418</c:v>
                </c:pt>
                <c:pt idx="2">
                  <c:v>13.267797390270484</c:v>
                </c:pt>
                <c:pt idx="3">
                  <c:v>14.030297317942717</c:v>
                </c:pt>
                <c:pt idx="4">
                  <c:v>15.092191416277988</c:v>
                </c:pt>
                <c:pt idx="5">
                  <c:v>16.452311888830195</c:v>
                </c:pt>
                <c:pt idx="6">
                  <c:v>18.109793417941464</c:v>
                </c:pt>
                <c:pt idx="7">
                  <c:v>20.063952634353377</c:v>
                </c:pt>
                <c:pt idx="8">
                  <c:v>22.314227299434005</c:v>
                </c:pt>
                <c:pt idx="9">
                  <c:v>24.86014137563739</c:v>
                </c:pt>
                <c:pt idx="10">
                  <c:v>27.701283152406475</c:v>
                </c:pt>
                <c:pt idx="11">
                  <c:v>30.186515882974128</c:v>
                </c:pt>
                <c:pt idx="12">
                  <c:v>34.267841505101032</c:v>
                </c:pt>
                <c:pt idx="13">
                  <c:v>37.992645424422975</c:v>
                </c:pt>
                <c:pt idx="14">
                  <c:v>42.011438810076513</c:v>
                </c:pt>
                <c:pt idx="15">
                  <c:v>46.323980445861025</c:v>
                </c:pt>
                <c:pt idx="16">
                  <c:v>50.93004819602443</c:v>
                </c:pt>
                <c:pt idx="17">
                  <c:v>55.829436362552556</c:v>
                </c:pt>
                <c:pt idx="18">
                  <c:v>61.021953546710741</c:v>
                </c:pt>
                <c:pt idx="19">
                  <c:v>66.50742089522447</c:v>
                </c:pt>
                <c:pt idx="20">
                  <c:v>72.285670644815383</c:v>
                </c:pt>
                <c:pt idx="21">
                  <c:v>82.139466870893656</c:v>
                </c:pt>
                <c:pt idx="22">
                  <c:v>84.71989460790158</c:v>
                </c:pt>
                <c:pt idx="23">
                  <c:v>91.375578660095513</c:v>
                </c:pt>
                <c:pt idx="24">
                  <c:v>98.323463150014462</c:v>
                </c:pt>
                <c:pt idx="25">
                  <c:v>105.5634207077531</c:v>
                </c:pt>
                <c:pt idx="26">
                  <c:v>113.09532992891954</c:v>
                </c:pt>
                <c:pt idx="27">
                  <c:v>120.91907487253515</c:v>
                </c:pt>
                <c:pt idx="28">
                  <c:v>129.03454461853767</c:v>
                </c:pt>
                <c:pt idx="29">
                  <c:v>137.44163287590266</c:v>
                </c:pt>
                <c:pt idx="30">
                  <c:v>146.14023763401934</c:v>
                </c:pt>
                <c:pt idx="31">
                  <c:v>155.13026085124255</c:v>
                </c:pt>
                <c:pt idx="32">
                  <c:v>164.41160817556727</c:v>
                </c:pt>
                <c:pt idx="33">
                  <c:v>173.98418869319869</c:v>
                </c:pt>
                <c:pt idx="34">
                  <c:v>183.84791470145956</c:v>
                </c:pt>
                <c:pt idx="35">
                  <c:v>194.00270150302214</c:v>
                </c:pt>
                <c:pt idx="36">
                  <c:v>204.44846721890383</c:v>
                </c:pt>
                <c:pt idx="37">
                  <c:v>215.18513261803474</c:v>
                </c:pt>
                <c:pt idx="38">
                  <c:v>226.2126209615144</c:v>
                </c:pt>
                <c:pt idx="39">
                  <c:v>237.53085785993483</c:v>
                </c:pt>
                <c:pt idx="40">
                  <c:v>249.13977114236235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69-4B89-B88F-0EA29C1D7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160016"/>
        <c:axId val="732162760"/>
      </c:scatterChart>
      <c:valAx>
        <c:axId val="7321600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(GPM)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32162760"/>
        <c:crosses val="autoZero"/>
        <c:crossBetween val="midCat"/>
      </c:valAx>
      <c:valAx>
        <c:axId val="73216276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TDH (ft)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32160016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algorithmName="SHA-512" hashValue="bc3beEACUomaecL+/48H9guv8C3JSD6AcrkIx22VcS2r8I26s5NQF4eh4peXlG0gemWNlQv4uGT5hTKOIedxlA==" saltValue="MeH82kk8yhTxElKMBqAAaA==" spinCount="100000" content="1" objects="1"/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9522" cy="63036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0.44525</cdr:x>
      <cdr:y>0.09047</cdr:y>
    </cdr:from>
    <cdr:to>
      <cdr:x>0.44525</cdr:x>
      <cdr:y>0.90278</cdr:y>
    </cdr:to>
    <cdr:cxnSp macro="">
      <cdr:nvCxnSpPr>
        <cdr:cNvPr id="14" name="Straight Connector 7"/>
        <cdr:cNvCxnSpPr/>
      </cdr:nvCxnSpPr>
      <cdr:spPr>
        <a:xfrm xmlns:a="http://schemas.openxmlformats.org/drawingml/2006/main" flipV="1">
          <a:off x="3414758" y="530814"/>
          <a:ext cx="0" cy="476614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1</cdr:x>
      <cdr:y>0.11541</cdr:y>
    </cdr:from>
    <cdr:to>
      <cdr:x>1</cdr:x>
      <cdr:y>0.9254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8426231" y="655145"/>
          <a:ext cx="0" cy="459827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1</cdr:x>
      <cdr:y>0.11541</cdr:y>
    </cdr:from>
    <cdr:to>
      <cdr:x>1</cdr:x>
      <cdr:y>0.9254</cdr:y>
    </cdr:to>
    <cdr:cxnSp macro="">
      <cdr:nvCxnSpPr>
        <cdr:cNvPr id="13" name="Straight Connector 5"/>
        <cdr:cNvCxnSpPr/>
      </cdr:nvCxnSpPr>
      <cdr:spPr>
        <a:xfrm xmlns:a="http://schemas.openxmlformats.org/drawingml/2006/main" flipV="1">
          <a:off x="8426231" y="655145"/>
          <a:ext cx="0" cy="459827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0.26303</cdr:x>
      <cdr:y>0.80607</cdr:y>
    </cdr:from>
    <cdr:to>
      <cdr:x>0.39705</cdr:x>
      <cdr:y>0.88931</cdr:y>
    </cdr:to>
    <cdr:sp macro="" textlink="">
      <cdr:nvSpPr>
        <cdr:cNvPr id="15" name="TextBox 8"/>
        <cdr:cNvSpPr txBox="1"/>
      </cdr:nvSpPr>
      <cdr:spPr>
        <a:xfrm xmlns:a="http://schemas.openxmlformats.org/drawingml/2006/main">
          <a:off x="2280062" y="5071222"/>
          <a:ext cx="1161745" cy="523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5,400 gpm (9 gpm/sf x 600 sf)</a:t>
          </a:r>
        </a:p>
      </cdr:txBody>
    </cdr:sp>
  </cdr:relSizeAnchor>
  <cdr:relSizeAnchor xmlns:cdr="http://schemas.openxmlformats.org/drawingml/2006/chartDrawing">
    <cdr:from>
      <cdr:x>0.25192</cdr:x>
      <cdr:y>0.09186</cdr:y>
    </cdr:from>
    <cdr:to>
      <cdr:x>0.2526</cdr:x>
      <cdr:y>0.90374</cdr:y>
    </cdr:to>
    <cdr:cxnSp macro="">
      <cdr:nvCxnSpPr>
        <cdr:cNvPr id="22" name="Straight Connector 21"/>
        <cdr:cNvCxnSpPr/>
      </cdr:nvCxnSpPr>
      <cdr:spPr>
        <a:xfrm xmlns:a="http://schemas.openxmlformats.org/drawingml/2006/main" flipV="1">
          <a:off x="2183806" y="577919"/>
          <a:ext cx="5894" cy="5107783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0.47946</cdr:x>
      <cdr:y>0.82087</cdr:y>
    </cdr:from>
    <cdr:to>
      <cdr:x>0.69355</cdr:x>
      <cdr:y>0.90605</cdr:y>
    </cdr:to>
    <cdr:sp macro="" textlink="">
      <cdr:nvSpPr>
        <cdr:cNvPr id="23" name="TextBox 8"/>
        <cdr:cNvSpPr txBox="1"/>
      </cdr:nvSpPr>
      <cdr:spPr>
        <a:xfrm xmlns:a="http://schemas.openxmlformats.org/drawingml/2006/main">
          <a:off x="4156252" y="5164364"/>
          <a:ext cx="1855850" cy="53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10,800  gpm (18 gpm/sf x 600 sf)</a:t>
          </a:r>
        </a:p>
      </cdr:txBody>
    </cdr:sp>
  </cdr:relSizeAnchor>
  <cdr:relSizeAnchor xmlns:cdr="http://schemas.openxmlformats.org/drawingml/2006/chartDrawing">
    <cdr:from>
      <cdr:x>0.2513</cdr:x>
      <cdr:y>0.87277</cdr:y>
    </cdr:from>
    <cdr:to>
      <cdr:x>0.26962</cdr:x>
      <cdr:y>0.90214</cdr:y>
    </cdr:to>
    <cdr:cxnSp macro="">
      <cdr:nvCxnSpPr>
        <cdr:cNvPr id="24" name="Straight Arrow Connector 23"/>
        <cdr:cNvCxnSpPr/>
      </cdr:nvCxnSpPr>
      <cdr:spPr>
        <a:xfrm xmlns:a="http://schemas.openxmlformats.org/drawingml/2006/main" flipH="1">
          <a:off x="2178431" y="5490882"/>
          <a:ext cx="158796" cy="184755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0.44685</cdr:x>
      <cdr:y>0.866</cdr:y>
    </cdr:from>
    <cdr:to>
      <cdr:x>0.4808</cdr:x>
      <cdr:y>0.90222</cdr:y>
    </cdr:to>
    <cdr:cxnSp macro="">
      <cdr:nvCxnSpPr>
        <cdr:cNvPr id="25" name="Straight Arrow Connector 24"/>
        <cdr:cNvCxnSpPr/>
      </cdr:nvCxnSpPr>
      <cdr:spPr>
        <a:xfrm xmlns:a="http://schemas.openxmlformats.org/drawingml/2006/main" flipH="1">
          <a:off x="3396455" y="5081190"/>
          <a:ext cx="258073" cy="212481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0.16688</cdr:x>
      <cdr:y>0.09168</cdr:y>
    </cdr:from>
    <cdr:to>
      <cdr:x>0.16756</cdr:x>
      <cdr:y>0.90355</cdr:y>
    </cdr:to>
    <cdr:cxnSp macro="">
      <cdr:nvCxnSpPr>
        <cdr:cNvPr id="11" name="Straight Connector 10"/>
        <cdr:cNvCxnSpPr/>
      </cdr:nvCxnSpPr>
      <cdr:spPr>
        <a:xfrm xmlns:a="http://schemas.openxmlformats.org/drawingml/2006/main" flipV="1">
          <a:off x="1443636" y="575456"/>
          <a:ext cx="5882" cy="509627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0.00371</cdr:x>
      <cdr:y>0.92935</cdr:y>
    </cdr:from>
    <cdr:to>
      <cdr:x>0.19711</cdr:x>
      <cdr:y>0.99602</cdr:y>
    </cdr:to>
    <cdr:sp macro="" textlink="">
      <cdr:nvSpPr>
        <cdr:cNvPr id="16" name="TextBox 8"/>
        <cdr:cNvSpPr txBox="1"/>
      </cdr:nvSpPr>
      <cdr:spPr>
        <a:xfrm xmlns:a="http://schemas.openxmlformats.org/drawingml/2006/main">
          <a:off x="32063" y="5833671"/>
          <a:ext cx="1673069" cy="418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3,000 gpm (5 gpm/sf x 600 sf)</a:t>
          </a:r>
        </a:p>
      </cdr:txBody>
    </cdr:sp>
  </cdr:relSizeAnchor>
  <cdr:relSizeAnchor xmlns:cdr="http://schemas.openxmlformats.org/drawingml/2006/chartDrawing">
    <cdr:from>
      <cdr:x>0.14946</cdr:x>
      <cdr:y>0.90448</cdr:y>
    </cdr:from>
    <cdr:to>
      <cdr:x>0.16679</cdr:x>
      <cdr:y>0.9403</cdr:y>
    </cdr:to>
    <cdr:cxnSp macro="">
      <cdr:nvCxnSpPr>
        <cdr:cNvPr id="18" name="Straight Arrow Connector 17"/>
        <cdr:cNvCxnSpPr/>
      </cdr:nvCxnSpPr>
      <cdr:spPr>
        <a:xfrm xmlns:a="http://schemas.openxmlformats.org/drawingml/2006/main" flipV="1">
          <a:off x="1292902" y="5677526"/>
          <a:ext cx="149902" cy="224851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0.18421</cdr:x>
      <cdr:y>0.09267</cdr:y>
    </cdr:from>
    <cdr:to>
      <cdr:x>0.18489</cdr:x>
      <cdr:y>0.90455</cdr:y>
    </cdr:to>
    <cdr:cxnSp macro="">
      <cdr:nvCxnSpPr>
        <cdr:cNvPr id="19" name="Straight Connector 18"/>
        <cdr:cNvCxnSpPr/>
      </cdr:nvCxnSpPr>
      <cdr:spPr>
        <a:xfrm xmlns:a="http://schemas.openxmlformats.org/drawingml/2006/main" flipV="1">
          <a:off x="1593538" y="581702"/>
          <a:ext cx="5882" cy="5096277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0.19937</cdr:x>
      <cdr:y>0.92451</cdr:y>
    </cdr:from>
    <cdr:to>
      <cdr:x>0.39278</cdr:x>
      <cdr:y>0.99118</cdr:y>
    </cdr:to>
    <cdr:sp macro="" textlink="">
      <cdr:nvSpPr>
        <cdr:cNvPr id="20" name="TextBox 8"/>
        <cdr:cNvSpPr txBox="1"/>
      </cdr:nvSpPr>
      <cdr:spPr>
        <a:xfrm xmlns:a="http://schemas.openxmlformats.org/drawingml/2006/main">
          <a:off x="1724702" y="5803275"/>
          <a:ext cx="1673069" cy="418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3,500 gpm (5.83 gpm/sf x 600 sf)</a:t>
          </a:r>
        </a:p>
      </cdr:txBody>
    </cdr:sp>
  </cdr:relSizeAnchor>
  <cdr:relSizeAnchor xmlns:cdr="http://schemas.openxmlformats.org/drawingml/2006/chartDrawing">
    <cdr:from>
      <cdr:x>0.18339</cdr:x>
      <cdr:y>0.90149</cdr:y>
    </cdr:from>
    <cdr:to>
      <cdr:x>0.20794</cdr:x>
      <cdr:y>0.94428</cdr:y>
    </cdr:to>
    <cdr:cxnSp macro="">
      <cdr:nvCxnSpPr>
        <cdr:cNvPr id="21" name="Straight Arrow Connector 20"/>
        <cdr:cNvCxnSpPr/>
      </cdr:nvCxnSpPr>
      <cdr:spPr>
        <a:xfrm xmlns:a="http://schemas.openxmlformats.org/drawingml/2006/main" flipH="1" flipV="1">
          <a:off x="1586459" y="5658787"/>
          <a:ext cx="212362" cy="268576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0.39571</cdr:x>
      <cdr:y>0.09218</cdr:y>
    </cdr:from>
    <cdr:to>
      <cdr:x>0.39571</cdr:x>
      <cdr:y>0.90449</cdr:y>
    </cdr:to>
    <cdr:cxnSp macro="">
      <cdr:nvCxnSpPr>
        <cdr:cNvPr id="27" name="Straight Connector 26"/>
        <cdr:cNvCxnSpPr/>
      </cdr:nvCxnSpPr>
      <cdr:spPr>
        <a:xfrm xmlns:a="http://schemas.openxmlformats.org/drawingml/2006/main" flipV="1">
          <a:off x="3430220" y="579953"/>
          <a:ext cx="0" cy="511048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0.39644</cdr:x>
      <cdr:y>0.78371</cdr:y>
    </cdr:from>
    <cdr:to>
      <cdr:x>0.50231</cdr:x>
      <cdr:y>0.90307</cdr:y>
    </cdr:to>
    <cdr:cxnSp macro="">
      <cdr:nvCxnSpPr>
        <cdr:cNvPr id="28" name="Straight Arrow Connector 27"/>
        <cdr:cNvCxnSpPr/>
      </cdr:nvCxnSpPr>
      <cdr:spPr>
        <a:xfrm xmlns:a="http://schemas.openxmlformats.org/drawingml/2006/main" flipH="1">
          <a:off x="3436578" y="4930588"/>
          <a:ext cx="917708" cy="750919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0.49616</cdr:x>
      <cdr:y>0.72436</cdr:y>
    </cdr:from>
    <cdr:to>
      <cdr:x>0.71026</cdr:x>
      <cdr:y>0.80954</cdr:y>
    </cdr:to>
    <cdr:sp macro="" textlink="">
      <cdr:nvSpPr>
        <cdr:cNvPr id="29" name="TextBox 8"/>
        <cdr:cNvSpPr txBox="1"/>
      </cdr:nvSpPr>
      <cdr:spPr>
        <a:xfrm xmlns:a="http://schemas.openxmlformats.org/drawingml/2006/main">
          <a:off x="4301031" y="4557165"/>
          <a:ext cx="1855850" cy="53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9,300  gpm (15.5 gpm/sf x 600 sf)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385556</xdr:colOff>
      <xdr:row>0</xdr:row>
      <xdr:rowOff>120097</xdr:rowOff>
    </xdr:from>
    <xdr:to>
      <xdr:col>20</xdr:col>
      <xdr:colOff>90281</xdr:colOff>
      <xdr:row>30</xdr:row>
      <xdr:rowOff>81998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364435</xdr:colOff>
      <xdr:row>31</xdr:row>
      <xdr:rowOff>33130</xdr:rowOff>
    </xdr:from>
    <xdr:to>
      <xdr:col>23</xdr:col>
      <xdr:colOff>315597</xdr:colOff>
      <xdr:row>69</xdr:row>
      <xdr:rowOff>97260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76052" y="5963478"/>
          <a:ext cx="9704762" cy="7114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446556</xdr:colOff>
      <xdr:row>63</xdr:row>
      <xdr:rowOff>83763</xdr:rowOff>
    </xdr:from>
    <xdr:to>
      <xdr:col>31</xdr:col>
      <xdr:colOff>813954</xdr:colOff>
      <xdr:row>81</xdr:row>
      <xdr:rowOff>117101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100</xdr:row>
      <xdr:rowOff>96982</xdr:rowOff>
    </xdr:from>
    <xdr:to>
      <xdr:col>20</xdr:col>
      <xdr:colOff>655674</xdr:colOff>
      <xdr:row>196</xdr:row>
      <xdr:rowOff>78776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8481964"/>
          <a:ext cx="19567128" cy="17272267"/>
        </a:xfrm>
        <a:prstGeom prst="rect">
          <a:avLst/>
        </a:prstGeom>
      </xdr:spPr>
    </xdr:pic>
    <xdr:clientData/>
  </xdr:twoCellAnchor>
  <xdr:twoCellAnchor editAs="oneCell">
    <xdr:from>
      <xdr:col>22</xdr:col>
      <xdr:colOff>221672</xdr:colOff>
      <xdr:row>100</xdr:row>
      <xdr:rowOff>69272</xdr:rowOff>
    </xdr:from>
    <xdr:to>
      <xdr:col>35</xdr:col>
      <xdr:colOff>651163</xdr:colOff>
      <xdr:row>219</xdr:row>
      <xdr:rowOff>106249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516108" y="18454254"/>
          <a:ext cx="15918873" cy="214699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103905</xdr:colOff>
      <xdr:row>43</xdr:row>
      <xdr:rowOff>103739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85251" cy="8295239"/>
        </a:xfrm>
        <a:prstGeom prst="rect">
          <a:avLst/>
        </a:prstGeom>
      </xdr:spPr>
    </xdr:pic>
    <xdr:clientData/>
  </xdr:twoCellAnchor>
  <xdr:twoCellAnchor>
    <xdr:from>
      <xdr:col>8</xdr:col>
      <xdr:colOff>85725</xdr:colOff>
      <xdr:row>11</xdr:row>
      <xdr:rowOff>58615</xdr:rowOff>
    </xdr:from>
    <xdr:to>
      <xdr:col>8</xdr:col>
      <xdr:colOff>85725</xdr:colOff>
      <xdr:row>34</xdr:row>
      <xdr:rowOff>133352</xdr:rowOff>
    </xdr:to>
    <xdr:cxnSp macro="">
      <xdr:nvCxnSpPr>
        <xdr:cNvPr id="4" name="Straight Arrow Connector 3"/>
        <xdr:cNvCxnSpPr/>
      </xdr:nvCxnSpPr>
      <xdr:spPr>
        <a:xfrm flipV="1">
          <a:off x="4950802" y="2154115"/>
          <a:ext cx="0" cy="4456237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234461</xdr:colOff>
      <xdr:row>11</xdr:row>
      <xdr:rowOff>73269</xdr:rowOff>
    </xdr:from>
    <xdr:to>
      <xdr:col>8</xdr:col>
      <xdr:colOff>80596</xdr:colOff>
      <xdr:row>11</xdr:row>
      <xdr:rowOff>87923</xdr:rowOff>
    </xdr:to>
    <xdr:cxnSp macro="">
      <xdr:nvCxnSpPr>
        <xdr:cNvPr id="9" name="Straight Arrow Connector 8"/>
        <xdr:cNvCxnSpPr/>
      </xdr:nvCxnSpPr>
      <xdr:spPr>
        <a:xfrm flipH="1">
          <a:off x="842596" y="2168769"/>
          <a:ext cx="4103077" cy="1465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278424</xdr:colOff>
      <xdr:row>16</xdr:row>
      <xdr:rowOff>102577</xdr:rowOff>
    </xdr:from>
    <xdr:to>
      <xdr:col>7</xdr:col>
      <xdr:colOff>285750</xdr:colOff>
      <xdr:row>34</xdr:row>
      <xdr:rowOff>133354</xdr:rowOff>
    </xdr:to>
    <xdr:cxnSp macro="">
      <xdr:nvCxnSpPr>
        <xdr:cNvPr id="6" name="Straight Arrow Connector 5"/>
        <xdr:cNvCxnSpPr/>
      </xdr:nvCxnSpPr>
      <xdr:spPr>
        <a:xfrm flipV="1">
          <a:off x="4535366" y="3150577"/>
          <a:ext cx="7326" cy="3459777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16</xdr:row>
      <xdr:rowOff>109906</xdr:rowOff>
    </xdr:from>
    <xdr:to>
      <xdr:col>7</xdr:col>
      <xdr:colOff>285752</xdr:colOff>
      <xdr:row>16</xdr:row>
      <xdr:rowOff>124558</xdr:rowOff>
    </xdr:to>
    <xdr:cxnSp macro="">
      <xdr:nvCxnSpPr>
        <xdr:cNvPr id="8" name="Straight Arrow Connector 7"/>
        <xdr:cNvCxnSpPr/>
      </xdr:nvCxnSpPr>
      <xdr:spPr>
        <a:xfrm flipH="1">
          <a:off x="798635" y="3157906"/>
          <a:ext cx="3744059" cy="1465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241789</xdr:colOff>
      <xdr:row>30</xdr:row>
      <xdr:rowOff>80596</xdr:rowOff>
    </xdr:from>
    <xdr:to>
      <xdr:col>4</xdr:col>
      <xdr:colOff>256443</xdr:colOff>
      <xdr:row>34</xdr:row>
      <xdr:rowOff>155336</xdr:rowOff>
    </xdr:to>
    <xdr:cxnSp macro="">
      <xdr:nvCxnSpPr>
        <xdr:cNvPr id="11" name="Straight Arrow Connector 10"/>
        <xdr:cNvCxnSpPr/>
      </xdr:nvCxnSpPr>
      <xdr:spPr>
        <a:xfrm flipV="1">
          <a:off x="2674327" y="5795596"/>
          <a:ext cx="14654" cy="83674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183173</xdr:colOff>
      <xdr:row>30</xdr:row>
      <xdr:rowOff>95250</xdr:rowOff>
    </xdr:from>
    <xdr:to>
      <xdr:col>4</xdr:col>
      <xdr:colOff>263770</xdr:colOff>
      <xdr:row>30</xdr:row>
      <xdr:rowOff>117231</xdr:rowOff>
    </xdr:to>
    <xdr:cxnSp macro="">
      <xdr:nvCxnSpPr>
        <xdr:cNvPr id="12" name="Straight Arrow Connector 11"/>
        <xdr:cNvCxnSpPr/>
      </xdr:nvCxnSpPr>
      <xdr:spPr>
        <a:xfrm flipH="1">
          <a:off x="791308" y="5810250"/>
          <a:ext cx="1905000" cy="21981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212481</xdr:colOff>
      <xdr:row>33</xdr:row>
      <xdr:rowOff>183173</xdr:rowOff>
    </xdr:from>
    <xdr:to>
      <xdr:col>2</xdr:col>
      <xdr:colOff>219808</xdr:colOff>
      <xdr:row>34</xdr:row>
      <xdr:rowOff>162663</xdr:rowOff>
    </xdr:to>
    <xdr:cxnSp macro="">
      <xdr:nvCxnSpPr>
        <xdr:cNvPr id="13" name="Straight Arrow Connector 12"/>
        <xdr:cNvCxnSpPr/>
      </xdr:nvCxnSpPr>
      <xdr:spPr>
        <a:xfrm flipH="1" flipV="1">
          <a:off x="1428750" y="6469673"/>
          <a:ext cx="7327" cy="16999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175846</xdr:colOff>
      <xdr:row>33</xdr:row>
      <xdr:rowOff>183173</xdr:rowOff>
    </xdr:from>
    <xdr:to>
      <xdr:col>2</xdr:col>
      <xdr:colOff>234462</xdr:colOff>
      <xdr:row>34</xdr:row>
      <xdr:rowOff>14654</xdr:rowOff>
    </xdr:to>
    <xdr:cxnSp macro="">
      <xdr:nvCxnSpPr>
        <xdr:cNvPr id="16" name="Straight Arrow Connector 15"/>
        <xdr:cNvCxnSpPr/>
      </xdr:nvCxnSpPr>
      <xdr:spPr>
        <a:xfrm flipH="1">
          <a:off x="783981" y="6469673"/>
          <a:ext cx="666750" cy="21981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@100%25%20Ope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workbookViewId="0">
      <selection activeCell="F22" sqref="F22"/>
    </sheetView>
  </sheetViews>
  <sheetFormatPr defaultRowHeight="15" x14ac:dyDescent="0.25"/>
  <cols>
    <col min="1" max="2" width="22.5703125" customWidth="1"/>
    <col min="3" max="3" width="11.5703125" bestFit="1" customWidth="1"/>
    <col min="4" max="4" width="12.42578125" customWidth="1"/>
    <col min="5" max="5" width="14.5703125" customWidth="1"/>
    <col min="6" max="6" width="6.5703125" customWidth="1"/>
  </cols>
  <sheetData>
    <row r="1" spans="1:7" x14ac:dyDescent="0.25">
      <c r="B1" t="s">
        <v>70</v>
      </c>
      <c r="E1" t="s">
        <v>151</v>
      </c>
    </row>
    <row r="2" spans="1:7" x14ac:dyDescent="0.25">
      <c r="A2" t="s">
        <v>0</v>
      </c>
      <c r="B2" t="s">
        <v>1</v>
      </c>
      <c r="C2" t="s">
        <v>2</v>
      </c>
      <c r="E2">
        <v>18</v>
      </c>
      <c r="F2" t="s">
        <v>98</v>
      </c>
    </row>
    <row r="3" spans="1:7" x14ac:dyDescent="0.25">
      <c r="A3">
        <v>114</v>
      </c>
      <c r="B3">
        <v>0</v>
      </c>
      <c r="C3">
        <v>0</v>
      </c>
      <c r="E3">
        <v>600</v>
      </c>
      <c r="F3" t="s">
        <v>9</v>
      </c>
    </row>
    <row r="4" spans="1:7" x14ac:dyDescent="0.25">
      <c r="A4">
        <v>104</v>
      </c>
      <c r="B4">
        <v>1000</v>
      </c>
      <c r="C4">
        <v>2000</v>
      </c>
      <c r="E4">
        <f>E2*E3</f>
        <v>10800</v>
      </c>
      <c r="F4" t="s">
        <v>3</v>
      </c>
    </row>
    <row r="5" spans="1:7" x14ac:dyDescent="0.25">
      <c r="A5">
        <v>95</v>
      </c>
      <c r="B5">
        <v>2000</v>
      </c>
      <c r="C5">
        <f>B5*2</f>
        <v>4000</v>
      </c>
    </row>
    <row r="6" spans="1:7" x14ac:dyDescent="0.25">
      <c r="A6">
        <v>87.5</v>
      </c>
      <c r="B6">
        <v>3000</v>
      </c>
      <c r="C6">
        <f t="shared" ref="C6:C12" si="0">B6*2</f>
        <v>6000</v>
      </c>
      <c r="E6" t="s">
        <v>146</v>
      </c>
      <c r="F6" t="s">
        <v>147</v>
      </c>
      <c r="G6" t="s">
        <v>148</v>
      </c>
    </row>
    <row r="7" spans="1:7" x14ac:dyDescent="0.25">
      <c r="A7">
        <v>80.5</v>
      </c>
      <c r="B7">
        <v>4000</v>
      </c>
      <c r="C7">
        <f t="shared" si="0"/>
        <v>8000</v>
      </c>
      <c r="E7" t="s">
        <v>149</v>
      </c>
      <c r="F7">
        <v>20</v>
      </c>
      <c r="G7">
        <f>E4/(7.48*60)/(PI()*(F7/12)^2/4)</f>
        <v>11.030203542625472</v>
      </c>
    </row>
    <row r="8" spans="1:7" x14ac:dyDescent="0.25">
      <c r="A8">
        <v>77</v>
      </c>
      <c r="B8">
        <v>5000</v>
      </c>
      <c r="C8">
        <f t="shared" si="0"/>
        <v>10000</v>
      </c>
      <c r="E8" t="s">
        <v>150</v>
      </c>
      <c r="F8">
        <v>24</v>
      </c>
      <c r="G8">
        <f>E4/(7.48*60)/(PI()*(F8/12)^2/4)</f>
        <v>7.6598635712676897</v>
      </c>
    </row>
    <row r="9" spans="1:7" x14ac:dyDescent="0.25">
      <c r="A9">
        <v>72</v>
      </c>
      <c r="B9">
        <v>6000</v>
      </c>
      <c r="C9">
        <f t="shared" si="0"/>
        <v>12000</v>
      </c>
    </row>
    <row r="10" spans="1:7" x14ac:dyDescent="0.25">
      <c r="A10">
        <v>68.5</v>
      </c>
      <c r="B10">
        <v>7000</v>
      </c>
      <c r="C10">
        <f t="shared" si="0"/>
        <v>14000</v>
      </c>
    </row>
    <row r="11" spans="1:7" x14ac:dyDescent="0.25">
      <c r="A11">
        <v>64</v>
      </c>
      <c r="B11">
        <v>8000</v>
      </c>
      <c r="C11">
        <f t="shared" si="0"/>
        <v>16000</v>
      </c>
    </row>
    <row r="12" spans="1:7" x14ac:dyDescent="0.25">
      <c r="A12">
        <v>60</v>
      </c>
      <c r="B12">
        <v>8600</v>
      </c>
      <c r="C12">
        <f t="shared" si="0"/>
        <v>17200</v>
      </c>
    </row>
    <row r="13" spans="1:7" x14ac:dyDescent="0.25">
      <c r="A13">
        <v>58</v>
      </c>
      <c r="B13">
        <v>9000</v>
      </c>
      <c r="C13">
        <f>B13*2</f>
        <v>18000</v>
      </c>
    </row>
    <row r="14" spans="1:7" x14ac:dyDescent="0.25">
      <c r="A14">
        <v>52</v>
      </c>
      <c r="B14">
        <v>10000</v>
      </c>
      <c r="C14">
        <f>B14*2</f>
        <v>20000</v>
      </c>
    </row>
    <row r="15" spans="1:7" x14ac:dyDescent="0.25">
      <c r="A15">
        <v>42</v>
      </c>
      <c r="B15">
        <v>11000</v>
      </c>
      <c r="C15">
        <f>B15*2</f>
        <v>22000</v>
      </c>
    </row>
    <row r="16" spans="1:7" x14ac:dyDescent="0.25">
      <c r="A16">
        <v>32</v>
      </c>
      <c r="B16">
        <v>11800</v>
      </c>
      <c r="C16">
        <f>B16*2</f>
        <v>23600</v>
      </c>
    </row>
    <row r="19" spans="1:4" x14ac:dyDescent="0.25">
      <c r="A19" t="s">
        <v>71</v>
      </c>
    </row>
    <row r="20" spans="1:4" x14ac:dyDescent="0.25">
      <c r="A20">
        <v>0</v>
      </c>
      <c r="B20">
        <v>11016</v>
      </c>
    </row>
    <row r="21" spans="1:4" x14ac:dyDescent="0.25">
      <c r="A21">
        <v>100</v>
      </c>
      <c r="B21">
        <v>11016</v>
      </c>
    </row>
    <row r="22" spans="1:4" x14ac:dyDescent="0.25">
      <c r="A22" t="s">
        <v>73</v>
      </c>
    </row>
    <row r="23" spans="1:4" ht="30" x14ac:dyDescent="0.25">
      <c r="A23" t="s">
        <v>72</v>
      </c>
      <c r="B23" s="15" t="s">
        <v>74</v>
      </c>
      <c r="C23" s="15" t="s">
        <v>75</v>
      </c>
      <c r="D23" s="15" t="s">
        <v>76</v>
      </c>
    </row>
    <row r="24" spans="1:4" x14ac:dyDescent="0.25">
      <c r="A24">
        <v>5000</v>
      </c>
      <c r="B24">
        <v>64.680000000000007</v>
      </c>
      <c r="C24">
        <f>B24+$C$39</f>
        <v>64.680000000000007</v>
      </c>
      <c r="D24">
        <f>B24+$C$40</f>
        <v>64.680000000000007</v>
      </c>
    </row>
    <row r="25" spans="1:4" x14ac:dyDescent="0.25">
      <c r="A25">
        <v>6000</v>
      </c>
      <c r="B25">
        <v>55.44</v>
      </c>
      <c r="C25">
        <f t="shared" ref="C25:C26" si="1">B25+$C$39</f>
        <v>55.44</v>
      </c>
      <c r="D25">
        <f t="shared" ref="D25:D26" si="2">B25+$C$40</f>
        <v>55.44</v>
      </c>
    </row>
    <row r="26" spans="1:4" x14ac:dyDescent="0.25">
      <c r="A26">
        <v>7000</v>
      </c>
      <c r="B26">
        <v>50.82</v>
      </c>
      <c r="C26">
        <f t="shared" si="1"/>
        <v>50.82</v>
      </c>
      <c r="D26">
        <f t="shared" si="2"/>
        <v>50.82</v>
      </c>
    </row>
  </sheetData>
  <sheetProtection algorithmName="SHA-512" hashValue="4HeI3UlOUja4o3M/44bo58itYB5D2SbZwzEG6s6n7+4m99G0xZNlGbTT2vqG37vIvuhMKx3UhdeZJEuEh7RaNg==" saltValue="Y7HAoLxRdnhKEiOKiAykng==" spinCount="100000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93"/>
  <sheetViews>
    <sheetView zoomScale="70" zoomScaleNormal="70" workbookViewId="0">
      <selection activeCell="H11" sqref="H11"/>
    </sheetView>
  </sheetViews>
  <sheetFormatPr defaultRowHeight="15" x14ac:dyDescent="0.25"/>
  <cols>
    <col min="1" max="1" width="34.85546875" customWidth="1"/>
    <col min="2" max="2" width="9.85546875" customWidth="1"/>
    <col min="3" max="3" width="10.5703125" bestFit="1" customWidth="1"/>
    <col min="6" max="6" width="27" customWidth="1"/>
    <col min="7" max="7" width="16" bestFit="1" customWidth="1"/>
    <col min="10" max="10" width="19" customWidth="1"/>
    <col min="12" max="12" width="14" customWidth="1"/>
    <col min="15" max="15" width="20.5703125" customWidth="1"/>
    <col min="19" max="64" width="17.42578125" customWidth="1"/>
    <col min="65" max="65" width="10.85546875" customWidth="1"/>
    <col min="66" max="68" width="11.85546875" customWidth="1"/>
    <col min="72" max="72" width="12" customWidth="1"/>
    <col min="73" max="73" width="11.42578125" customWidth="1"/>
    <col min="77" max="77" width="12.5703125" customWidth="1"/>
    <col min="78" max="78" width="12.85546875" customWidth="1"/>
    <col min="82" max="82" width="13.42578125" customWidth="1"/>
    <col min="83" max="83" width="12" customWidth="1"/>
  </cols>
  <sheetData>
    <row r="1" spans="1:145" x14ac:dyDescent="0.25">
      <c r="A1" s="1" t="s">
        <v>4</v>
      </c>
    </row>
    <row r="2" spans="1:145" x14ac:dyDescent="0.25">
      <c r="B2" s="2" t="s">
        <v>117</v>
      </c>
      <c r="C2">
        <v>5184.21</v>
      </c>
      <c r="D2" t="s">
        <v>79</v>
      </c>
    </row>
    <row r="3" spans="1:145" x14ac:dyDescent="0.25">
      <c r="B3" s="2" t="s">
        <v>118</v>
      </c>
      <c r="C3">
        <f>5164+3.14+6</f>
        <v>5173.1400000000003</v>
      </c>
      <c r="D3" t="s">
        <v>80</v>
      </c>
    </row>
    <row r="4" spans="1:145" x14ac:dyDescent="0.25">
      <c r="B4" s="2"/>
    </row>
    <row r="5" spans="1:145" x14ac:dyDescent="0.25">
      <c r="B5" s="2" t="s">
        <v>119</v>
      </c>
      <c r="C5">
        <v>5193.75</v>
      </c>
    </row>
    <row r="6" spans="1:145" x14ac:dyDescent="0.25">
      <c r="A6" t="s">
        <v>53</v>
      </c>
      <c r="B6" s="2"/>
      <c r="C6">
        <v>36</v>
      </c>
      <c r="D6" t="s">
        <v>106</v>
      </c>
    </row>
    <row r="7" spans="1:145" x14ac:dyDescent="0.25">
      <c r="A7" t="s">
        <v>53</v>
      </c>
      <c r="B7" s="2"/>
      <c r="C7">
        <f>C6/12</f>
        <v>3</v>
      </c>
    </row>
    <row r="8" spans="1:145" x14ac:dyDescent="0.25">
      <c r="A8" s="42" t="s">
        <v>152</v>
      </c>
      <c r="B8" s="43"/>
      <c r="C8" s="42">
        <v>0.11</v>
      </c>
      <c r="D8" s="42" t="s">
        <v>6</v>
      </c>
      <c r="E8" s="42"/>
    </row>
    <row r="9" spans="1:145" x14ac:dyDescent="0.25">
      <c r="A9" s="42"/>
      <c r="B9" s="43"/>
      <c r="C9" s="42"/>
      <c r="D9" s="42"/>
      <c r="E9" s="42"/>
    </row>
    <row r="10" spans="1:145" x14ac:dyDescent="0.25">
      <c r="C10" s="12"/>
      <c r="AL10" s="44" t="s">
        <v>141</v>
      </c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M10" s="44" t="s">
        <v>132</v>
      </c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O10" s="44" t="s">
        <v>131</v>
      </c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P10" s="44" t="s">
        <v>134</v>
      </c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</row>
    <row r="11" spans="1:145" x14ac:dyDescent="0.25">
      <c r="A11" s="1" t="s">
        <v>5</v>
      </c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</row>
    <row r="12" spans="1:145" ht="60" x14ac:dyDescent="0.25">
      <c r="A12" t="s">
        <v>64</v>
      </c>
      <c r="C12">
        <f>C5-C3+C7+C8</f>
        <v>23.719999999999672</v>
      </c>
      <c r="D12" s="42"/>
      <c r="AL12" s="3" t="s">
        <v>7</v>
      </c>
      <c r="AM12" s="3"/>
      <c r="AN12" s="11" t="s">
        <v>82</v>
      </c>
      <c r="AO12" s="11" t="s">
        <v>83</v>
      </c>
      <c r="AP12" s="11" t="s">
        <v>58</v>
      </c>
      <c r="AQ12" s="11" t="s">
        <v>57</v>
      </c>
      <c r="AR12" s="11" t="s">
        <v>124</v>
      </c>
      <c r="AS12" s="11" t="s">
        <v>87</v>
      </c>
      <c r="AT12" s="11" t="s">
        <v>88</v>
      </c>
      <c r="AU12" s="11" t="s">
        <v>56</v>
      </c>
      <c r="AV12" s="11" t="s">
        <v>55</v>
      </c>
      <c r="AW12" s="11" t="s">
        <v>125</v>
      </c>
      <c r="AX12" s="11" t="s">
        <v>85</v>
      </c>
      <c r="AY12" s="11" t="s">
        <v>86</v>
      </c>
      <c r="AZ12" s="11" t="s">
        <v>59</v>
      </c>
      <c r="BA12" s="11" t="s">
        <v>60</v>
      </c>
      <c r="BB12" s="11" t="s">
        <v>126</v>
      </c>
      <c r="BC12" s="11" t="s">
        <v>89</v>
      </c>
      <c r="BD12" s="11" t="s">
        <v>90</v>
      </c>
      <c r="BE12" s="11" t="s">
        <v>61</v>
      </c>
      <c r="BF12" s="11" t="s">
        <v>62</v>
      </c>
      <c r="BG12" s="11" t="s">
        <v>127</v>
      </c>
      <c r="BH12" s="11" t="s">
        <v>67</v>
      </c>
      <c r="BI12" s="11" t="s">
        <v>66</v>
      </c>
      <c r="BJ12" s="10" t="s">
        <v>68</v>
      </c>
      <c r="BK12" s="13" t="s">
        <v>69</v>
      </c>
      <c r="BM12" s="3" t="s">
        <v>7</v>
      </c>
      <c r="BN12" s="3"/>
      <c r="BO12" s="11" t="s">
        <v>82</v>
      </c>
      <c r="BP12" s="11" t="s">
        <v>83</v>
      </c>
      <c r="BQ12" s="11" t="s">
        <v>58</v>
      </c>
      <c r="BR12" s="11" t="s">
        <v>57</v>
      </c>
      <c r="BS12" s="11" t="s">
        <v>124</v>
      </c>
      <c r="BT12" s="11" t="s">
        <v>87</v>
      </c>
      <c r="BU12" s="11" t="s">
        <v>88</v>
      </c>
      <c r="BV12" s="11" t="s">
        <v>56</v>
      </c>
      <c r="BW12" s="11" t="s">
        <v>55</v>
      </c>
      <c r="BX12" s="11" t="s">
        <v>125</v>
      </c>
      <c r="BY12" s="11" t="s">
        <v>85</v>
      </c>
      <c r="BZ12" s="11" t="s">
        <v>86</v>
      </c>
      <c r="CA12" s="11" t="s">
        <v>59</v>
      </c>
      <c r="CB12" s="11" t="s">
        <v>60</v>
      </c>
      <c r="CC12" s="11" t="s">
        <v>126</v>
      </c>
      <c r="CD12" s="11" t="s">
        <v>89</v>
      </c>
      <c r="CE12" s="11" t="s">
        <v>90</v>
      </c>
      <c r="CF12" s="11" t="s">
        <v>61</v>
      </c>
      <c r="CG12" s="11" t="s">
        <v>62</v>
      </c>
      <c r="CH12" s="11" t="s">
        <v>127</v>
      </c>
      <c r="CI12" s="11" t="s">
        <v>67</v>
      </c>
      <c r="CJ12" s="11" t="s">
        <v>66</v>
      </c>
      <c r="CK12" s="10" t="s">
        <v>68</v>
      </c>
      <c r="CL12" s="13" t="s">
        <v>69</v>
      </c>
      <c r="CO12" s="24" t="s">
        <v>7</v>
      </c>
      <c r="CP12" s="24"/>
      <c r="CQ12" s="25" t="s">
        <v>82</v>
      </c>
      <c r="CR12" s="25" t="s">
        <v>83</v>
      </c>
      <c r="CS12" s="25" t="s">
        <v>58</v>
      </c>
      <c r="CT12" s="25" t="s">
        <v>57</v>
      </c>
      <c r="CU12" s="11" t="s">
        <v>124</v>
      </c>
      <c r="CV12" s="25" t="s">
        <v>87</v>
      </c>
      <c r="CW12" s="25" t="s">
        <v>88</v>
      </c>
      <c r="CX12" s="25" t="s">
        <v>56</v>
      </c>
      <c r="CY12" s="25" t="s">
        <v>55</v>
      </c>
      <c r="CZ12" s="11" t="s">
        <v>125</v>
      </c>
      <c r="DA12" s="25" t="s">
        <v>85</v>
      </c>
      <c r="DB12" s="25" t="s">
        <v>86</v>
      </c>
      <c r="DC12" s="25" t="s">
        <v>59</v>
      </c>
      <c r="DD12" s="25" t="s">
        <v>60</v>
      </c>
      <c r="DE12" s="11" t="s">
        <v>126</v>
      </c>
      <c r="DF12" s="25" t="s">
        <v>89</v>
      </c>
      <c r="DG12" s="25" t="s">
        <v>90</v>
      </c>
      <c r="DH12" s="25" t="s">
        <v>61</v>
      </c>
      <c r="DI12" s="25" t="s">
        <v>62</v>
      </c>
      <c r="DJ12" s="11" t="s">
        <v>127</v>
      </c>
      <c r="DK12" s="25" t="s">
        <v>67</v>
      </c>
      <c r="DL12" s="25" t="s">
        <v>66</v>
      </c>
      <c r="DM12" s="26" t="s">
        <v>68</v>
      </c>
      <c r="DN12" s="25" t="s">
        <v>69</v>
      </c>
      <c r="DP12" s="24" t="s">
        <v>7</v>
      </c>
      <c r="DQ12" s="24"/>
      <c r="DR12" s="25" t="s">
        <v>82</v>
      </c>
      <c r="DS12" s="25" t="s">
        <v>83</v>
      </c>
      <c r="DT12" s="25" t="s">
        <v>58</v>
      </c>
      <c r="DU12" s="25" t="s">
        <v>57</v>
      </c>
      <c r="DV12" s="11" t="s">
        <v>124</v>
      </c>
      <c r="DW12" s="25" t="s">
        <v>87</v>
      </c>
      <c r="DX12" s="25" t="s">
        <v>88</v>
      </c>
      <c r="DY12" s="25" t="s">
        <v>56</v>
      </c>
      <c r="DZ12" s="25" t="s">
        <v>55</v>
      </c>
      <c r="EA12" s="11" t="s">
        <v>125</v>
      </c>
      <c r="EB12" s="25" t="s">
        <v>85</v>
      </c>
      <c r="EC12" s="25" t="s">
        <v>86</v>
      </c>
      <c r="ED12" s="25" t="s">
        <v>59</v>
      </c>
      <c r="EE12" s="25" t="s">
        <v>60</v>
      </c>
      <c r="EF12" s="11" t="s">
        <v>126</v>
      </c>
      <c r="EG12" s="25" t="s">
        <v>89</v>
      </c>
      <c r="EH12" s="25" t="s">
        <v>90</v>
      </c>
      <c r="EI12" s="25" t="s">
        <v>61</v>
      </c>
      <c r="EJ12" s="25" t="s">
        <v>62</v>
      </c>
      <c r="EK12" s="11" t="s">
        <v>127</v>
      </c>
      <c r="EL12" s="25" t="s">
        <v>67</v>
      </c>
      <c r="EM12" s="25" t="s">
        <v>66</v>
      </c>
      <c r="EN12" s="26" t="s">
        <v>68</v>
      </c>
      <c r="EO12" s="25" t="s">
        <v>69</v>
      </c>
    </row>
    <row r="13" spans="1:145" x14ac:dyDescent="0.25">
      <c r="A13" t="s">
        <v>65</v>
      </c>
      <c r="C13" s="12">
        <f>C5-C2+C7+C8</f>
        <v>12.649999999999963</v>
      </c>
      <c r="D13" s="42"/>
      <c r="AL13" s="3" t="s">
        <v>3</v>
      </c>
      <c r="AM13" s="3" t="s">
        <v>8</v>
      </c>
      <c r="AN13" s="3" t="s">
        <v>9</v>
      </c>
      <c r="AO13" s="3" t="s">
        <v>9</v>
      </c>
      <c r="AP13" s="3" t="s">
        <v>9</v>
      </c>
      <c r="AQ13" s="3" t="s">
        <v>9</v>
      </c>
      <c r="AR13" s="3" t="s">
        <v>9</v>
      </c>
      <c r="AS13" s="3" t="s">
        <v>10</v>
      </c>
      <c r="AT13" s="3" t="s">
        <v>10</v>
      </c>
      <c r="AU13" s="3" t="s">
        <v>10</v>
      </c>
      <c r="AV13" s="3" t="s">
        <v>10</v>
      </c>
      <c r="AW13" s="3" t="s">
        <v>10</v>
      </c>
      <c r="AX13" s="3" t="s">
        <v>6</v>
      </c>
      <c r="AY13" s="3" t="s">
        <v>6</v>
      </c>
      <c r="AZ13" s="3" t="s">
        <v>6</v>
      </c>
      <c r="BA13" s="3" t="s">
        <v>6</v>
      </c>
      <c r="BB13" s="3" t="s">
        <v>6</v>
      </c>
      <c r="BC13" s="3" t="s">
        <v>6</v>
      </c>
      <c r="BD13" s="3" t="s">
        <v>6</v>
      </c>
      <c r="BE13" s="3" t="s">
        <v>6</v>
      </c>
      <c r="BF13" s="3" t="s">
        <v>6</v>
      </c>
      <c r="BG13" s="3" t="s">
        <v>6</v>
      </c>
      <c r="BH13" s="3" t="s">
        <v>6</v>
      </c>
      <c r="BI13" s="3" t="s">
        <v>6</v>
      </c>
      <c r="BJ13" s="3" t="s">
        <v>6</v>
      </c>
      <c r="BK13" s="3" t="s">
        <v>6</v>
      </c>
      <c r="BM13" s="3" t="s">
        <v>3</v>
      </c>
      <c r="BN13" s="3" t="s">
        <v>8</v>
      </c>
      <c r="BO13" s="3" t="s">
        <v>9</v>
      </c>
      <c r="BP13" s="3" t="s">
        <v>9</v>
      </c>
      <c r="BQ13" s="3" t="s">
        <v>9</v>
      </c>
      <c r="BR13" s="3" t="s">
        <v>9</v>
      </c>
      <c r="BS13" s="3" t="s">
        <v>9</v>
      </c>
      <c r="BT13" s="3" t="s">
        <v>10</v>
      </c>
      <c r="BU13" s="3" t="s">
        <v>10</v>
      </c>
      <c r="BV13" s="3" t="s">
        <v>10</v>
      </c>
      <c r="BW13" s="3" t="s">
        <v>10</v>
      </c>
      <c r="BX13" s="3" t="s">
        <v>10</v>
      </c>
      <c r="BY13" s="3" t="s">
        <v>6</v>
      </c>
      <c r="BZ13" s="3" t="s">
        <v>6</v>
      </c>
      <c r="CA13" s="3" t="s">
        <v>6</v>
      </c>
      <c r="CB13" s="3" t="s">
        <v>6</v>
      </c>
      <c r="CC13" s="3" t="s">
        <v>6</v>
      </c>
      <c r="CD13" s="3" t="s">
        <v>6</v>
      </c>
      <c r="CE13" s="3" t="s">
        <v>6</v>
      </c>
      <c r="CF13" s="3" t="s">
        <v>6</v>
      </c>
      <c r="CG13" s="3" t="s">
        <v>6</v>
      </c>
      <c r="CH13" s="3" t="s">
        <v>6</v>
      </c>
      <c r="CI13" s="3" t="s">
        <v>6</v>
      </c>
      <c r="CJ13" s="3" t="s">
        <v>6</v>
      </c>
      <c r="CK13" s="3" t="s">
        <v>6</v>
      </c>
      <c r="CL13" s="3" t="s">
        <v>6</v>
      </c>
      <c r="CO13" s="24" t="s">
        <v>3</v>
      </c>
      <c r="CP13" s="24" t="s">
        <v>8</v>
      </c>
      <c r="CQ13" s="24" t="s">
        <v>9</v>
      </c>
      <c r="CR13" s="24" t="s">
        <v>9</v>
      </c>
      <c r="CS13" s="24" t="s">
        <v>9</v>
      </c>
      <c r="CT13" s="24" t="s">
        <v>9</v>
      </c>
      <c r="CU13" s="3" t="s">
        <v>9</v>
      </c>
      <c r="CV13" s="24" t="s">
        <v>10</v>
      </c>
      <c r="CW13" s="24" t="s">
        <v>10</v>
      </c>
      <c r="CX13" s="24" t="s">
        <v>10</v>
      </c>
      <c r="CY13" s="24" t="s">
        <v>10</v>
      </c>
      <c r="CZ13" s="3" t="s">
        <v>10</v>
      </c>
      <c r="DA13" s="24" t="s">
        <v>6</v>
      </c>
      <c r="DB13" s="24" t="s">
        <v>6</v>
      </c>
      <c r="DC13" s="24" t="s">
        <v>6</v>
      </c>
      <c r="DD13" s="24" t="s">
        <v>6</v>
      </c>
      <c r="DE13" s="3" t="s">
        <v>6</v>
      </c>
      <c r="DF13" s="24" t="s">
        <v>6</v>
      </c>
      <c r="DG13" s="24" t="s">
        <v>6</v>
      </c>
      <c r="DH13" s="24" t="s">
        <v>6</v>
      </c>
      <c r="DI13" s="24" t="s">
        <v>6</v>
      </c>
      <c r="DJ13" s="3" t="s">
        <v>6</v>
      </c>
      <c r="DK13" s="24" t="s">
        <v>6</v>
      </c>
      <c r="DL13" s="24" t="s">
        <v>6</v>
      </c>
      <c r="DM13" s="24" t="s">
        <v>6</v>
      </c>
      <c r="DN13" s="24" t="s">
        <v>6</v>
      </c>
      <c r="DP13" s="24" t="s">
        <v>3</v>
      </c>
      <c r="DQ13" s="24" t="s">
        <v>8</v>
      </c>
      <c r="DR13" s="24" t="s">
        <v>9</v>
      </c>
      <c r="DS13" s="24" t="s">
        <v>9</v>
      </c>
      <c r="DT13" s="24" t="s">
        <v>9</v>
      </c>
      <c r="DU13" s="24" t="s">
        <v>9</v>
      </c>
      <c r="DV13" s="3" t="s">
        <v>9</v>
      </c>
      <c r="DW13" s="24" t="s">
        <v>10</v>
      </c>
      <c r="DX13" s="24" t="s">
        <v>10</v>
      </c>
      <c r="DY13" s="24" t="s">
        <v>10</v>
      </c>
      <c r="DZ13" s="24" t="s">
        <v>10</v>
      </c>
      <c r="EA13" s="3" t="s">
        <v>10</v>
      </c>
      <c r="EB13" s="24" t="s">
        <v>6</v>
      </c>
      <c r="EC13" s="24" t="s">
        <v>6</v>
      </c>
      <c r="ED13" s="24" t="s">
        <v>6</v>
      </c>
      <c r="EE13" s="24" t="s">
        <v>6</v>
      </c>
      <c r="EF13" s="3" t="s">
        <v>6</v>
      </c>
      <c r="EG13" s="24" t="s">
        <v>6</v>
      </c>
      <c r="EH13" s="24" t="s">
        <v>6</v>
      </c>
      <c r="EI13" s="24" t="s">
        <v>6</v>
      </c>
      <c r="EJ13" s="24" t="s">
        <v>6</v>
      </c>
      <c r="EK13" s="3" t="s">
        <v>6</v>
      </c>
      <c r="EL13" s="24" t="s">
        <v>6</v>
      </c>
      <c r="EM13" s="24" t="s">
        <v>6</v>
      </c>
      <c r="EN13" s="24" t="s">
        <v>6</v>
      </c>
      <c r="EO13" s="24" t="s">
        <v>6</v>
      </c>
    </row>
    <row r="14" spans="1:145" x14ac:dyDescent="0.25">
      <c r="AL14" s="3">
        <v>0</v>
      </c>
      <c r="AM14" s="6">
        <f>AL14*0.00223</f>
        <v>0</v>
      </c>
      <c r="AN14" s="6">
        <f>$C$24^2*PI()/4/144</f>
        <v>2.1816615649929121</v>
      </c>
      <c r="AO14" s="6">
        <f>$H$24^2*PI()/4/144</f>
        <v>2.1816615649929121</v>
      </c>
      <c r="AP14" s="6">
        <f t="shared" ref="AP14:AP58" si="0">$L$24^2*PI()/4/144</f>
        <v>3.1415926535897931</v>
      </c>
      <c r="AQ14" s="6">
        <f>$Q$24^2*PI()/4/144</f>
        <v>3.1415926535897931</v>
      </c>
      <c r="AR14" s="6">
        <f>$V$24^2*PI()/4/144</f>
        <v>1.7671458676442586</v>
      </c>
      <c r="AS14" s="7">
        <f>AM14/AN14</f>
        <v>0</v>
      </c>
      <c r="AT14" s="7">
        <f>AM14/AO14</f>
        <v>0</v>
      </c>
      <c r="AU14" s="7">
        <f>AM14/AP14</f>
        <v>0</v>
      </c>
      <c r="AV14" s="7">
        <f>AM14/AQ14</f>
        <v>0</v>
      </c>
      <c r="AW14" s="7">
        <f>AM14/AR14</f>
        <v>0</v>
      </c>
      <c r="AX14" s="7">
        <f t="shared" ref="AX14:AX58" si="1">$C$55*(AS14^2)/(2*32.2)</f>
        <v>0</v>
      </c>
      <c r="AY14" s="7">
        <f t="shared" ref="AY14:AY58" si="2">$H$55*(AT14^2)/(2*32.2)</f>
        <v>0</v>
      </c>
      <c r="AZ14" s="7">
        <f t="shared" ref="AZ14:AZ58" si="3">$L$55*(AU14^2)/(2*32.2)</f>
        <v>0</v>
      </c>
      <c r="BA14" s="7">
        <f>$AJ$55*(AV14^2)/(2*32.2)</f>
        <v>0</v>
      </c>
      <c r="BB14" s="7">
        <f>$V$55*(AW14^2)/(2*32.2)</f>
        <v>0</v>
      </c>
      <c r="BC14" s="7">
        <f>$C$23*($C$24^-4.87)*10.44*(AL14/$C$25)^1.85</f>
        <v>0</v>
      </c>
      <c r="BD14" s="7">
        <f>$H$23*($H$24^-4.87)*10.44*(AL14/$H$25)^1.85</f>
        <v>0</v>
      </c>
      <c r="BE14" s="7">
        <f>$L$23*($L$24^-4.87)*10.44*(AL14/$L$25)^1.85</f>
        <v>0</v>
      </c>
      <c r="BF14" s="7">
        <f>$Q$23*($Q$24^-4.87)*10.5*(AL14/$Q$25)^1.85</f>
        <v>0</v>
      </c>
      <c r="BG14" s="7">
        <f>$V$23*($V$24^-4.87)*10.5*(AM14/$V$25)^1.85</f>
        <v>0</v>
      </c>
      <c r="BH14" s="7">
        <f>$C$12</f>
        <v>23.719999999999672</v>
      </c>
      <c r="BI14" s="7">
        <f>$C$13</f>
        <v>12.649999999999963</v>
      </c>
      <c r="BJ14" s="7">
        <f>SUM(AX14:BH14)</f>
        <v>23.719999999999672</v>
      </c>
      <c r="BK14" s="14">
        <f>SUM(AX14:BF14,BI14)</f>
        <v>12.649999999999963</v>
      </c>
      <c r="BM14" s="3">
        <v>0</v>
      </c>
      <c r="BN14" s="6">
        <f>BM14*0.00223</f>
        <v>0</v>
      </c>
      <c r="BO14" s="6">
        <f>$C$24^2*PI()/4/144</f>
        <v>2.1816615649929121</v>
      </c>
      <c r="BP14" s="6">
        <f>$H$24^2*PI()/4/144</f>
        <v>2.1816615649929121</v>
      </c>
      <c r="BQ14" s="6">
        <f t="shared" ref="BQ14:BQ58" si="4">$L$24^2*PI()/4/144</f>
        <v>3.1415926535897931</v>
      </c>
      <c r="BR14" s="6">
        <f>$Q$24^2*PI()/4/144</f>
        <v>3.1415926535897931</v>
      </c>
      <c r="BS14" s="6">
        <f>$V$24^2*PI()/4/144</f>
        <v>1.7671458676442586</v>
      </c>
      <c r="BT14" s="7">
        <f>BN14/BO14</f>
        <v>0</v>
      </c>
      <c r="BU14" s="7">
        <f>BN14/BP14</f>
        <v>0</v>
      </c>
      <c r="BV14" s="7">
        <f>BN14/BQ14</f>
        <v>0</v>
      </c>
      <c r="BW14" s="7">
        <f>BN14/BR14</f>
        <v>0</v>
      </c>
      <c r="BX14" s="7">
        <f>BN14/BS14</f>
        <v>0</v>
      </c>
      <c r="BY14" s="7">
        <f t="shared" ref="BY14:BY58" si="5">$C$55*(BT14^2)/(2*32.2)</f>
        <v>0</v>
      </c>
      <c r="BZ14" s="7">
        <f t="shared" ref="BZ14:BZ58" si="6">$H$55*(BU14^2)/(2*32.2)</f>
        <v>0</v>
      </c>
      <c r="CA14" s="7">
        <f t="shared" ref="CA14:CA58" si="7">$L$55*(BV14^2)/(2*32.2)</f>
        <v>0</v>
      </c>
      <c r="CB14" s="7">
        <f t="shared" ref="CB14:CB58" si="8">$Q$55*(BW14^2)/(2*32.2)</f>
        <v>0</v>
      </c>
      <c r="CC14" s="7">
        <f>$V$55*(BX14^2)/(2*32.2)</f>
        <v>0</v>
      </c>
      <c r="CD14" s="7">
        <f>$C$23*($C$24^-4.87)*10.44*(BM14/$C$25)^1.85</f>
        <v>0</v>
      </c>
      <c r="CE14" s="7">
        <f>$H$23*($H$24^-4.87)*10.44*(BM14/$H$25)^1.85</f>
        <v>0</v>
      </c>
      <c r="CF14" s="7">
        <f>$L$23*($L$24^-4.87)*10.44*(BM14/$L$25)^1.85</f>
        <v>0</v>
      </c>
      <c r="CG14" s="7">
        <f t="shared" ref="CG14:CG58" si="9">$Q$23*($Q$24^-4.87)*10.5*(BM14/$Q$25)^1.85</f>
        <v>0</v>
      </c>
      <c r="CH14" s="7">
        <f>$V$23*($V$24^-4.87)*10.5*(BN14/$V$25)^1.85</f>
        <v>0</v>
      </c>
      <c r="CI14" s="7">
        <f>$C$12</f>
        <v>23.719999999999672</v>
      </c>
      <c r="CJ14" s="7">
        <f>$C$13</f>
        <v>12.649999999999963</v>
      </c>
      <c r="CK14" s="7">
        <f>SUM(BY14:CI14)</f>
        <v>23.719999999999672</v>
      </c>
      <c r="CL14" s="14">
        <f>SUM(BY14:CG14,CJ14)</f>
        <v>12.649999999999963</v>
      </c>
      <c r="CO14" s="24">
        <v>0</v>
      </c>
      <c r="CP14" s="27">
        <f>CO14*0.00223</f>
        <v>0</v>
      </c>
      <c r="CQ14" s="27">
        <f>$C$24^2*PI()/4/144</f>
        <v>2.1816615649929121</v>
      </c>
      <c r="CR14" s="27">
        <f>$H$24^2*PI()/4/144</f>
        <v>2.1816615649929121</v>
      </c>
      <c r="CS14" s="27">
        <f t="shared" ref="CS14:CS58" si="10">$L$24^2*PI()/4/144</f>
        <v>3.1415926535897931</v>
      </c>
      <c r="CT14" s="27">
        <f t="shared" ref="CT14:CT58" si="11">$Q$24^2*PI()/4/144</f>
        <v>3.1415926535897931</v>
      </c>
      <c r="CU14" s="6">
        <f>$V$24^2*PI()/4/144</f>
        <v>1.7671458676442586</v>
      </c>
      <c r="CV14" s="28">
        <f>CP14/CQ14</f>
        <v>0</v>
      </c>
      <c r="CW14" s="28">
        <f>CP14/CR14</f>
        <v>0</v>
      </c>
      <c r="CX14" s="28">
        <f>CP14/CS14</f>
        <v>0</v>
      </c>
      <c r="CY14" s="28">
        <f>CP14/CT14</f>
        <v>0</v>
      </c>
      <c r="CZ14" s="7">
        <f>CP14/CU14</f>
        <v>0</v>
      </c>
      <c r="DA14" s="28">
        <f t="shared" ref="DA14:DA58" si="12">$C$55*(CV14^2)/(2*32.2)</f>
        <v>0</v>
      </c>
      <c r="DB14" s="28">
        <f t="shared" ref="DB14:DB58" si="13">$H$55*(CW14^2)/(2*32.2)</f>
        <v>0</v>
      </c>
      <c r="DC14" s="28">
        <f t="shared" ref="DC14:DC58" si="14">$L$55*(CX14^2)/(2*32.2)</f>
        <v>0</v>
      </c>
      <c r="DD14" s="28">
        <f>$AA$55*(CY14^2)/(2*32.2)</f>
        <v>0</v>
      </c>
      <c r="DE14" s="7">
        <f>$AA$55*(CZ14^2)/(2*32.2)</f>
        <v>0</v>
      </c>
      <c r="DF14" s="28">
        <f>$C$23*($C$24^-4.87)*10.44*(CO14/$C$25)^1.85</f>
        <v>0</v>
      </c>
      <c r="DG14" s="28">
        <f>$H$23*($H$24^-4.87)*10.44*(CO14/$H$25)^1.85</f>
        <v>0</v>
      </c>
      <c r="DH14" s="28">
        <f>$L$23*($L$24^-4.87)*10.44*(CO14/$L$25)^1.85</f>
        <v>0</v>
      </c>
      <c r="DI14" s="28">
        <f t="shared" ref="DI14:DI58" si="15">$Q$23*($Q$24^-4.87)*10.5*(CO14/$Q$25)^1.85</f>
        <v>0</v>
      </c>
      <c r="DJ14" s="7">
        <f>$AA$23*($AA$24^-4.87)*10.5*(CP14/$AA$25)^1.85</f>
        <v>0</v>
      </c>
      <c r="DK14" s="28">
        <f>$C$12</f>
        <v>23.719999999999672</v>
      </c>
      <c r="DL14" s="28">
        <f>$C$13</f>
        <v>12.649999999999963</v>
      </c>
      <c r="DM14" s="28">
        <f>SUM(DA14:DK14)</f>
        <v>23.719999999999672</v>
      </c>
      <c r="DN14" s="29">
        <f>SUM(DA14:DI14,DL14)</f>
        <v>12.649999999999963</v>
      </c>
      <c r="DP14" s="24">
        <v>0</v>
      </c>
      <c r="DQ14" s="27">
        <f>DP14*0.00223</f>
        <v>0</v>
      </c>
      <c r="DR14" s="27">
        <f>$C$24^2*PI()/4/144</f>
        <v>2.1816615649929121</v>
      </c>
      <c r="DS14" s="27">
        <f>$H$24^2*PI()/4/144</f>
        <v>2.1816615649929121</v>
      </c>
      <c r="DT14" s="27">
        <f t="shared" ref="DT14:DT58" si="16">$L$24^2*PI()/4/144</f>
        <v>3.1415926535897931</v>
      </c>
      <c r="DU14" s="27">
        <f t="shared" ref="DU14:DU58" si="17">$Q$24^2*PI()/4/144</f>
        <v>3.1415926535897931</v>
      </c>
      <c r="DV14" s="6">
        <f>$V$24^2*PI()/4/144</f>
        <v>1.7671458676442586</v>
      </c>
      <c r="DW14" s="28">
        <f>DQ14/DR14</f>
        <v>0</v>
      </c>
      <c r="DX14" s="28">
        <f>DQ14/DS14</f>
        <v>0</v>
      </c>
      <c r="DY14" s="28">
        <f>DQ14/DT14</f>
        <v>0</v>
      </c>
      <c r="DZ14" s="28">
        <f>DQ14/DU14</f>
        <v>0</v>
      </c>
      <c r="EA14" s="7">
        <f>DQ14/DV14</f>
        <v>0</v>
      </c>
      <c r="EB14" s="28">
        <f t="shared" ref="EB14:EB58" si="18">$C$55*(DW14^2)/(2*32.2)</f>
        <v>0</v>
      </c>
      <c r="EC14" s="28">
        <f t="shared" ref="EC14:EC58" si="19">$H$55*(DX14^2)/(2*32.2)</f>
        <v>0</v>
      </c>
      <c r="ED14" s="28">
        <f t="shared" ref="ED14:ED58" si="20">$L$55*(DY14^2)/(2*32.2)</f>
        <v>0</v>
      </c>
      <c r="EE14" s="28">
        <f>$AA$55*(DZ14^2)/(2*32.2)</f>
        <v>0</v>
      </c>
      <c r="EF14" s="7">
        <f>$AF$55*(EA14^2)/(2*32.2)</f>
        <v>0</v>
      </c>
      <c r="EG14" s="28">
        <f>$C$23*($C$24^-4.87)*10.44*(DP14/$C$25)^1.85</f>
        <v>0</v>
      </c>
      <c r="EH14" s="28">
        <f>$H$23*($H$24^-4.87)*10.44*(DP14/$H$25)^1.85</f>
        <v>0</v>
      </c>
      <c r="EI14" s="28">
        <f>$L$23*($L$24^-4.87)*10.44*(DP14/$L$25)^1.85</f>
        <v>0</v>
      </c>
      <c r="EJ14" s="28">
        <f t="shared" ref="EJ14:EJ58" si="21">$Q$23*($Q$24^-4.87)*10.5*(DP14/$Q$25)^1.85</f>
        <v>0</v>
      </c>
      <c r="EK14" s="7">
        <f>$AA$23*($AA$24^-4.87)*10.5*(DQ14/$AA$25)^1.85</f>
        <v>0</v>
      </c>
      <c r="EL14" s="28">
        <f>$C$12</f>
        <v>23.719999999999672</v>
      </c>
      <c r="EM14" s="28">
        <f>$C$13</f>
        <v>12.649999999999963</v>
      </c>
      <c r="EN14" s="28">
        <f>SUM(EB14:EL14)</f>
        <v>23.719999999999672</v>
      </c>
      <c r="EO14" s="29">
        <f>SUM(EB14:EJ14,EM14)</f>
        <v>12.649999999999963</v>
      </c>
    </row>
    <row r="15" spans="1:145" x14ac:dyDescent="0.25">
      <c r="A15" s="1" t="s">
        <v>11</v>
      </c>
      <c r="AL15" s="3">
        <v>500</v>
      </c>
      <c r="AM15" s="6">
        <f t="shared" ref="AM15:AM58" si="22">AL15*0.00223</f>
        <v>1.1150000000000002</v>
      </c>
      <c r="AN15" s="6">
        <f t="shared" ref="AN15:AN58" si="23">$C$24^2*PI()/4/144</f>
        <v>2.1816615649929121</v>
      </c>
      <c r="AO15" s="6">
        <f t="shared" ref="AO15:AO58" si="24">$H$24^2*PI()/4/144</f>
        <v>2.1816615649929121</v>
      </c>
      <c r="AP15" s="6">
        <f t="shared" si="0"/>
        <v>3.1415926535897931</v>
      </c>
      <c r="AQ15" s="6">
        <f t="shared" ref="AQ15:AQ58" si="25">$Q$24^2*PI()/4/144</f>
        <v>3.1415926535897931</v>
      </c>
      <c r="AR15" s="6">
        <f t="shared" ref="AR15:AR58" si="26">$V$24^2*PI()/4/144</f>
        <v>1.7671458676442586</v>
      </c>
      <c r="AS15" s="7">
        <f t="shared" ref="AS15:AS58" si="27">AM15/AN15</f>
        <v>0.51107835325669437</v>
      </c>
      <c r="AT15" s="7">
        <f t="shared" ref="AT15:AT58" si="28">AM15/AO15</f>
        <v>0.51107835325669437</v>
      </c>
      <c r="AU15" s="7">
        <f t="shared" ref="AU15:AU58" si="29">AM15/AP15</f>
        <v>0.35491552309492669</v>
      </c>
      <c r="AV15" s="7">
        <f t="shared" ref="AV15:AV58" si="30">AM15/AQ15</f>
        <v>0.35491552309492669</v>
      </c>
      <c r="AW15" s="7">
        <f t="shared" ref="AW15:AW58" si="31">AM15/AR15</f>
        <v>0.6309609299465363</v>
      </c>
      <c r="AX15" s="7">
        <f t="shared" si="1"/>
        <v>1.6629261506010175E-3</v>
      </c>
      <c r="AY15" s="7">
        <f t="shared" si="2"/>
        <v>9.0041367178884356E-3</v>
      </c>
      <c r="AZ15" s="7">
        <f t="shared" si="3"/>
        <v>3.5207616670922637E-3</v>
      </c>
      <c r="BA15" s="7">
        <f t="shared" ref="BA15:BA58" si="32">$AJ$55*(AV15^2)/(2*32.2)</f>
        <v>5.054259984248387E-3</v>
      </c>
      <c r="BB15" s="7">
        <f t="shared" ref="BB15:BB58" si="33">$V$55*(AW15^2)/(2*32.2)</f>
        <v>9.0571197169005038E-2</v>
      </c>
      <c r="BC15" s="7">
        <f t="shared" ref="BC15:BC58" si="34">$C$23*($C$24^-4.87)*10.44*(AL15/$C$25)^1.85</f>
        <v>1.9028900794772572E-3</v>
      </c>
      <c r="BD15" s="7">
        <f t="shared" ref="BD15:BD58" si="35">$H$23*($H$24^-4.87)*10.44*(AL15/$H$25)^1.85</f>
        <v>2.7750480325710002E-3</v>
      </c>
      <c r="BE15" s="7">
        <f t="shared" ref="BE15:BE58" si="36">$L$23*($L$24^-4.87)*10.5*(AL15/$L$25)^1.85</f>
        <v>1.1485413537027903E-2</v>
      </c>
      <c r="BF15" s="7">
        <f t="shared" ref="BF15:BF58" si="37">$Q$23*($Q$24^-4.87)*10.5*(AL15/$Q$25)^1.85</f>
        <v>4.2009565491378312E-3</v>
      </c>
      <c r="BG15" s="7">
        <f t="shared" ref="BG15:BG58" si="38">$V$23*($V$24^-4.87)*10.5*(AM15/$V$25)^1.85</f>
        <v>2.1191604179519066E-8</v>
      </c>
      <c r="BH15" s="7">
        <f t="shared" ref="BH15:BH58" si="39">$C$12</f>
        <v>23.719999999999672</v>
      </c>
      <c r="BI15" s="7">
        <f t="shared" ref="BI15:BI58" si="40">$C$13</f>
        <v>12.649999999999963</v>
      </c>
      <c r="BJ15" s="7">
        <f>SUM(AX15:BH15)</f>
        <v>23.850177611078326</v>
      </c>
      <c r="BK15" s="14">
        <f t="shared" ref="BK15:BK58" si="41">SUM(AX15:BF15,BI15)</f>
        <v>12.780177589887012</v>
      </c>
      <c r="BM15" s="3">
        <v>500</v>
      </c>
      <c r="BN15" s="6">
        <f t="shared" ref="BN15:BN58" si="42">BM15*0.00223</f>
        <v>1.1150000000000002</v>
      </c>
      <c r="BO15" s="6">
        <f t="shared" ref="BO15:BO58" si="43">$C$24^2*PI()/4/144</f>
        <v>2.1816615649929121</v>
      </c>
      <c r="BP15" s="6">
        <f t="shared" ref="BP15:BP58" si="44">$H$24^2*PI()/4/144</f>
        <v>2.1816615649929121</v>
      </c>
      <c r="BQ15" s="6">
        <f t="shared" si="4"/>
        <v>3.1415926535897931</v>
      </c>
      <c r="BR15" s="6">
        <f t="shared" ref="BR15:BR58" si="45">$Q$24^2*PI()/4/144</f>
        <v>3.1415926535897931</v>
      </c>
      <c r="BS15" s="6">
        <f t="shared" ref="BS15:BS58" si="46">$V$24^2*PI()/4/144</f>
        <v>1.7671458676442586</v>
      </c>
      <c r="BT15" s="7">
        <f t="shared" ref="BT15:BT58" si="47">BN15/BO15</f>
        <v>0.51107835325669437</v>
      </c>
      <c r="BU15" s="7">
        <f t="shared" ref="BU15:BU58" si="48">BN15/BP15</f>
        <v>0.51107835325669437</v>
      </c>
      <c r="BV15" s="7">
        <f t="shared" ref="BV15:BV58" si="49">BN15/BQ15</f>
        <v>0.35491552309492669</v>
      </c>
      <c r="BW15" s="7">
        <f t="shared" ref="BW15:BW58" si="50">BN15/BR15</f>
        <v>0.35491552309492669</v>
      </c>
      <c r="BX15" s="7">
        <f t="shared" ref="BX15:BX58" si="51">BN15/BS15</f>
        <v>0.6309609299465363</v>
      </c>
      <c r="BY15" s="7">
        <f t="shared" si="5"/>
        <v>1.6629261506010175E-3</v>
      </c>
      <c r="BZ15" s="7">
        <f t="shared" si="6"/>
        <v>9.0041367178884356E-3</v>
      </c>
      <c r="CA15" s="7">
        <f t="shared" si="7"/>
        <v>3.5207616670922637E-3</v>
      </c>
      <c r="CB15" s="7">
        <f t="shared" si="8"/>
        <v>3.1336983678653507E-2</v>
      </c>
      <c r="CC15" s="7">
        <f t="shared" ref="CC15:CC58" si="52">$V$55*(BX15^2)/(2*32.2)</f>
        <v>9.0571197169005038E-2</v>
      </c>
      <c r="CD15" s="7">
        <f t="shared" ref="CD15:CD58" si="53">$C$23*($C$24^-4.87)*10.44*(BM15/$C$25)^1.85</f>
        <v>1.9028900794772572E-3</v>
      </c>
      <c r="CE15" s="7">
        <f t="shared" ref="CE15:CE58" si="54">$H$23*($H$24^-4.87)*10.44*(BM15/$H$25)^1.85</f>
        <v>2.7750480325710002E-3</v>
      </c>
      <c r="CF15" s="7">
        <f t="shared" ref="CF15:CF58" si="55">$L$23*($L$24^-4.87)*10.5*(BM15/$L$25)^1.85</f>
        <v>1.1485413537027903E-2</v>
      </c>
      <c r="CG15" s="7">
        <f t="shared" si="9"/>
        <v>4.2009565491378312E-3</v>
      </c>
      <c r="CH15" s="7">
        <f t="shared" ref="CH15:CH58" si="56">$V$23*($V$24^-4.87)*10.5*(BN15/$V$25)^1.85</f>
        <v>2.1191604179519066E-8</v>
      </c>
      <c r="CI15" s="7">
        <f t="shared" ref="CI15:CI58" si="57">$C$12</f>
        <v>23.719999999999672</v>
      </c>
      <c r="CJ15" s="7">
        <f t="shared" ref="CJ15:CJ58" si="58">$C$13</f>
        <v>12.649999999999963</v>
      </c>
      <c r="CK15" s="7">
        <f>SUM(BY15:CI15)</f>
        <v>23.87646033477273</v>
      </c>
      <c r="CL15" s="14">
        <f t="shared" ref="CL15:CL58" si="59">SUM(BY15:CG15,CJ15)</f>
        <v>12.806460313581418</v>
      </c>
      <c r="CO15" s="24">
        <v>500</v>
      </c>
      <c r="CP15" s="27">
        <f t="shared" ref="CP15:CP58" si="60">CO15*0.00223</f>
        <v>1.1150000000000002</v>
      </c>
      <c r="CQ15" s="27">
        <f t="shared" ref="CQ15:CQ58" si="61">$C$24^2*PI()/4/144</f>
        <v>2.1816615649929121</v>
      </c>
      <c r="CR15" s="27">
        <f t="shared" ref="CR15:CR58" si="62">$H$24^2*PI()/4/144</f>
        <v>2.1816615649929121</v>
      </c>
      <c r="CS15" s="27">
        <f t="shared" si="10"/>
        <v>3.1415926535897931</v>
      </c>
      <c r="CT15" s="27">
        <f t="shared" si="11"/>
        <v>3.1415926535897931</v>
      </c>
      <c r="CU15" s="6">
        <f t="shared" ref="CU15:CU58" si="63">$V$24^2*PI()/4/144</f>
        <v>1.7671458676442586</v>
      </c>
      <c r="CV15" s="28">
        <f t="shared" ref="CV15:CV58" si="64">CP15/CQ15</f>
        <v>0.51107835325669437</v>
      </c>
      <c r="CW15" s="28">
        <f t="shared" ref="CW15:CW58" si="65">CP15/CR15</f>
        <v>0.51107835325669437</v>
      </c>
      <c r="CX15" s="28">
        <f t="shared" ref="CX15:CX58" si="66">CP15/CS15</f>
        <v>0.35491552309492669</v>
      </c>
      <c r="CY15" s="28">
        <f t="shared" ref="CY15:CY37" si="67">CP15/CT15</f>
        <v>0.35491552309492669</v>
      </c>
      <c r="CZ15" s="7">
        <f t="shared" ref="CZ15:CZ58" si="68">CP15/CU15</f>
        <v>0.6309609299465363</v>
      </c>
      <c r="DA15" s="28">
        <f t="shared" si="12"/>
        <v>1.6629261506010175E-3</v>
      </c>
      <c r="DB15" s="28">
        <f t="shared" si="13"/>
        <v>9.0041367178884356E-3</v>
      </c>
      <c r="DC15" s="28">
        <f t="shared" si="14"/>
        <v>3.5207616670922637E-3</v>
      </c>
      <c r="DD15" s="28">
        <f t="shared" ref="DD15:DD58" si="69">$AA$55*(CY15^2)/(2*32.2)</f>
        <v>0.16649402546313155</v>
      </c>
      <c r="DE15" s="7">
        <f t="shared" ref="DE15:DE58" si="70">$AA$55*(CZ15^2)/(2*32.2)</f>
        <v>0.52620333973532929</v>
      </c>
      <c r="DF15" s="28">
        <f t="shared" ref="DF15:DF58" si="71">$C$23*($C$24^-4.87)*10.44*(CO15/$C$25)^1.85</f>
        <v>1.9028900794772572E-3</v>
      </c>
      <c r="DG15" s="28">
        <f t="shared" ref="DG15:DG58" si="72">$H$23*($H$24^-4.87)*10.44*(CO15/$H$25)^1.85</f>
        <v>2.7750480325710002E-3</v>
      </c>
      <c r="DH15" s="28">
        <f t="shared" ref="DH15:DH58" si="73">$L$23*($L$24^-4.87)*10.5*(CO15/$L$25)^1.85</f>
        <v>1.1485413537027903E-2</v>
      </c>
      <c r="DI15" s="28">
        <f t="shared" si="15"/>
        <v>4.2009565491378312E-3</v>
      </c>
      <c r="DJ15" s="7">
        <f t="shared" ref="DJ15:DJ58" si="74">$AA$23*($AA$24^-4.87)*10.5*(CP15/$AA$25)^1.85</f>
        <v>2.1191604179519066E-8</v>
      </c>
      <c r="DK15" s="28">
        <f t="shared" ref="DK15:DK58" si="75">$C$12</f>
        <v>23.719999999999672</v>
      </c>
      <c r="DL15" s="28">
        <f t="shared" ref="DL15:DL58" si="76">$C$13</f>
        <v>12.649999999999963</v>
      </c>
      <c r="DM15" s="28">
        <f t="shared" ref="DM15:DM58" si="77">SUM(DA15:DK15)</f>
        <v>24.447249519123531</v>
      </c>
      <c r="DN15" s="29">
        <f t="shared" ref="DN15:DN58" si="78">SUM(DA15:DI15,DL15)</f>
        <v>13.377249497932219</v>
      </c>
      <c r="DP15" s="24">
        <v>500</v>
      </c>
      <c r="DQ15" s="27">
        <f t="shared" ref="DQ15:DQ58" si="79">DP15*0.00223</f>
        <v>1.1150000000000002</v>
      </c>
      <c r="DR15" s="27">
        <f t="shared" ref="DR15:DR58" si="80">$C$24^2*PI()/4/144</f>
        <v>2.1816615649929121</v>
      </c>
      <c r="DS15" s="27">
        <f t="shared" ref="DS15:DS58" si="81">$H$24^2*PI()/4/144</f>
        <v>2.1816615649929121</v>
      </c>
      <c r="DT15" s="27">
        <f t="shared" si="16"/>
        <v>3.1415926535897931</v>
      </c>
      <c r="DU15" s="27">
        <f t="shared" si="17"/>
        <v>3.1415926535897931</v>
      </c>
      <c r="DV15" s="6">
        <f t="shared" ref="DV15:DV58" si="82">$V$24^2*PI()/4/144</f>
        <v>1.7671458676442586</v>
      </c>
      <c r="DW15" s="28">
        <f t="shared" ref="DW15:DW58" si="83">DQ15/DR15</f>
        <v>0.51107835325669437</v>
      </c>
      <c r="DX15" s="28">
        <f t="shared" ref="DX15:DX58" si="84">DQ15/DS15</f>
        <v>0.51107835325669437</v>
      </c>
      <c r="DY15" s="28">
        <f t="shared" ref="DY15:DY58" si="85">DQ15/DT15</f>
        <v>0.35491552309492669</v>
      </c>
      <c r="DZ15" s="28">
        <f t="shared" ref="DZ15:DZ37" si="86">DQ15/DU15</f>
        <v>0.35491552309492669</v>
      </c>
      <c r="EA15" s="7">
        <f t="shared" ref="EA15:EA58" si="87">DQ15/DV15</f>
        <v>0.6309609299465363</v>
      </c>
      <c r="EB15" s="28">
        <f t="shared" si="18"/>
        <v>1.6629261506010175E-3</v>
      </c>
      <c r="EC15" s="28">
        <f t="shared" si="19"/>
        <v>9.0041367178884356E-3</v>
      </c>
      <c r="ED15" s="28">
        <f t="shared" si="20"/>
        <v>3.5207616670922637E-3</v>
      </c>
      <c r="EE15" s="28">
        <f t="shared" ref="EE15:EE58" si="88">$AA$55*(DZ15^2)/(2*32.2)</f>
        <v>0.16649402546313155</v>
      </c>
      <c r="EF15" s="7">
        <f t="shared" ref="EF15:EF57" si="89">$AF$55*(EA15^2)/(2*32.2)</f>
        <v>1.1691983269495749</v>
      </c>
      <c r="EG15" s="28">
        <f t="shared" ref="EG15:EG58" si="90">$C$23*($C$24^-4.87)*10.44*(DP15/$C$25)^1.85</f>
        <v>1.9028900794772572E-3</v>
      </c>
      <c r="EH15" s="28">
        <f t="shared" ref="EH15:EH58" si="91">$H$23*($H$24^-4.87)*10.44*(DP15/$H$25)^1.85</f>
        <v>2.7750480325710002E-3</v>
      </c>
      <c r="EI15" s="28">
        <f t="shared" ref="EI15:EI58" si="92">$L$23*($L$24^-4.87)*10.5*(DP15/$L$25)^1.85</f>
        <v>1.1485413537027903E-2</v>
      </c>
      <c r="EJ15" s="28">
        <f t="shared" si="21"/>
        <v>4.2009565491378312E-3</v>
      </c>
      <c r="EK15" s="7">
        <f t="shared" ref="EK15:EK58" si="93">$AA$23*($AA$24^-4.87)*10.5*(DQ15/$AA$25)^1.85</f>
        <v>2.1191604179519066E-8</v>
      </c>
      <c r="EL15" s="28">
        <f t="shared" ref="EL15:EL58" si="94">$C$12</f>
        <v>23.719999999999672</v>
      </c>
      <c r="EM15" s="28">
        <f t="shared" ref="EM15:EM58" si="95">$C$13</f>
        <v>12.649999999999963</v>
      </c>
      <c r="EN15" s="28">
        <f t="shared" ref="EN15:EN58" si="96">SUM(EB15:EL15)</f>
        <v>25.090244506337779</v>
      </c>
      <c r="EO15" s="29">
        <f t="shared" ref="EO15:EO58" si="97">SUM(EB15:EJ15,EM15)</f>
        <v>14.020244485146465</v>
      </c>
    </row>
    <row r="16" spans="1:145" x14ac:dyDescent="0.25">
      <c r="A16" t="s">
        <v>12</v>
      </c>
      <c r="C16" t="s">
        <v>13</v>
      </c>
      <c r="D16" t="s">
        <v>14</v>
      </c>
      <c r="AL16" s="3">
        <v>1000</v>
      </c>
      <c r="AM16" s="6">
        <f t="shared" si="22"/>
        <v>2.2300000000000004</v>
      </c>
      <c r="AN16" s="6">
        <f t="shared" si="23"/>
        <v>2.1816615649929121</v>
      </c>
      <c r="AO16" s="6">
        <f t="shared" si="24"/>
        <v>2.1816615649929121</v>
      </c>
      <c r="AP16" s="6">
        <f t="shared" si="0"/>
        <v>3.1415926535897931</v>
      </c>
      <c r="AQ16" s="6">
        <f t="shared" si="25"/>
        <v>3.1415926535897931</v>
      </c>
      <c r="AR16" s="6">
        <f t="shared" si="26"/>
        <v>1.7671458676442586</v>
      </c>
      <c r="AS16" s="7">
        <f t="shared" si="27"/>
        <v>1.0221567065133887</v>
      </c>
      <c r="AT16" s="7">
        <f t="shared" si="28"/>
        <v>1.0221567065133887</v>
      </c>
      <c r="AU16" s="7">
        <f t="shared" si="29"/>
        <v>0.70983104618985338</v>
      </c>
      <c r="AV16" s="7">
        <f t="shared" si="30"/>
        <v>0.70983104618985338</v>
      </c>
      <c r="AW16" s="7">
        <f t="shared" si="31"/>
        <v>1.2619218598930726</v>
      </c>
      <c r="AX16" s="7">
        <f t="shared" si="1"/>
        <v>6.6517046024040698E-3</v>
      </c>
      <c r="AY16" s="7">
        <f t="shared" si="2"/>
        <v>3.6016546871553742E-2</v>
      </c>
      <c r="AZ16" s="7">
        <f t="shared" si="3"/>
        <v>1.4083046668369055E-2</v>
      </c>
      <c r="BA16" s="7">
        <f t="shared" si="32"/>
        <v>2.0217039936993548E-2</v>
      </c>
      <c r="BB16" s="7">
        <f t="shared" si="33"/>
        <v>0.36228478867602015</v>
      </c>
      <c r="BC16" s="7">
        <f t="shared" si="34"/>
        <v>6.8599222577057544E-3</v>
      </c>
      <c r="BD16" s="7">
        <f t="shared" si="35"/>
        <v>1.0004053292487559E-2</v>
      </c>
      <c r="BE16" s="7">
        <f t="shared" si="36"/>
        <v>4.1404937054092379E-2</v>
      </c>
      <c r="BF16" s="7">
        <f t="shared" si="37"/>
        <v>1.5144456133273865E-2</v>
      </c>
      <c r="BG16" s="7">
        <f t="shared" si="38"/>
        <v>7.6395772281028616E-8</v>
      </c>
      <c r="BH16" s="7">
        <f t="shared" si="39"/>
        <v>23.719999999999672</v>
      </c>
      <c r="BI16" s="7">
        <f t="shared" si="40"/>
        <v>12.649999999999963</v>
      </c>
      <c r="BJ16" s="7">
        <f t="shared" ref="BJ16:BJ58" si="98">SUM(AX16:BH16)</f>
        <v>24.232666571888345</v>
      </c>
      <c r="BK16" s="14">
        <f t="shared" si="41"/>
        <v>13.162666495492862</v>
      </c>
      <c r="BM16" s="3">
        <v>1000</v>
      </c>
      <c r="BN16" s="6">
        <f t="shared" si="42"/>
        <v>2.2300000000000004</v>
      </c>
      <c r="BO16" s="6">
        <f t="shared" si="43"/>
        <v>2.1816615649929121</v>
      </c>
      <c r="BP16" s="6">
        <f t="shared" si="44"/>
        <v>2.1816615649929121</v>
      </c>
      <c r="BQ16" s="6">
        <f t="shared" si="4"/>
        <v>3.1415926535897931</v>
      </c>
      <c r="BR16" s="6">
        <f t="shared" si="45"/>
        <v>3.1415926535897931</v>
      </c>
      <c r="BS16" s="6">
        <f t="shared" si="46"/>
        <v>1.7671458676442586</v>
      </c>
      <c r="BT16" s="7">
        <f t="shared" si="47"/>
        <v>1.0221567065133887</v>
      </c>
      <c r="BU16" s="7">
        <f t="shared" si="48"/>
        <v>1.0221567065133887</v>
      </c>
      <c r="BV16" s="7">
        <f t="shared" si="49"/>
        <v>0.70983104618985338</v>
      </c>
      <c r="BW16" s="7">
        <f t="shared" si="50"/>
        <v>0.70983104618985338</v>
      </c>
      <c r="BX16" s="7">
        <f t="shared" si="51"/>
        <v>1.2619218598930726</v>
      </c>
      <c r="BY16" s="7">
        <f t="shared" si="5"/>
        <v>6.6517046024040698E-3</v>
      </c>
      <c r="BZ16" s="7">
        <f t="shared" si="6"/>
        <v>3.6016546871553742E-2</v>
      </c>
      <c r="CA16" s="7">
        <f t="shared" si="7"/>
        <v>1.4083046668369055E-2</v>
      </c>
      <c r="CB16" s="7">
        <f t="shared" si="8"/>
        <v>0.12534793471461403</v>
      </c>
      <c r="CC16" s="7">
        <f t="shared" si="52"/>
        <v>0.36228478867602015</v>
      </c>
      <c r="CD16" s="7">
        <f t="shared" si="53"/>
        <v>6.8599222577057544E-3</v>
      </c>
      <c r="CE16" s="7">
        <f t="shared" si="54"/>
        <v>1.0004053292487559E-2</v>
      </c>
      <c r="CF16" s="7">
        <f t="shared" si="55"/>
        <v>4.1404937054092379E-2</v>
      </c>
      <c r="CG16" s="7">
        <f t="shared" si="9"/>
        <v>1.5144456133273865E-2</v>
      </c>
      <c r="CH16" s="7">
        <f t="shared" si="56"/>
        <v>7.6395772281028616E-8</v>
      </c>
      <c r="CI16" s="7">
        <f t="shared" si="57"/>
        <v>23.719999999999672</v>
      </c>
      <c r="CJ16" s="7">
        <f t="shared" si="58"/>
        <v>12.649999999999963</v>
      </c>
      <c r="CK16" s="7">
        <f t="shared" ref="CK16:CK58" si="99">SUM(BY16:CI16)</f>
        <v>24.337797466665965</v>
      </c>
      <c r="CL16" s="14">
        <f t="shared" si="59"/>
        <v>13.267797390270484</v>
      </c>
      <c r="CO16" s="24">
        <v>1000</v>
      </c>
      <c r="CP16" s="27">
        <f t="shared" si="60"/>
        <v>2.2300000000000004</v>
      </c>
      <c r="CQ16" s="27">
        <f t="shared" si="61"/>
        <v>2.1816615649929121</v>
      </c>
      <c r="CR16" s="27">
        <f t="shared" si="62"/>
        <v>2.1816615649929121</v>
      </c>
      <c r="CS16" s="27">
        <f t="shared" si="10"/>
        <v>3.1415926535897931</v>
      </c>
      <c r="CT16" s="27">
        <f t="shared" si="11"/>
        <v>3.1415926535897931</v>
      </c>
      <c r="CU16" s="6">
        <f t="shared" si="63"/>
        <v>1.7671458676442586</v>
      </c>
      <c r="CV16" s="28">
        <f t="shared" si="64"/>
        <v>1.0221567065133887</v>
      </c>
      <c r="CW16" s="28">
        <f t="shared" si="65"/>
        <v>1.0221567065133887</v>
      </c>
      <c r="CX16" s="28">
        <f t="shared" si="66"/>
        <v>0.70983104618985338</v>
      </c>
      <c r="CY16" s="28">
        <f t="shared" si="67"/>
        <v>0.70983104618985338</v>
      </c>
      <c r="CZ16" s="7">
        <f t="shared" si="68"/>
        <v>1.2619218598930726</v>
      </c>
      <c r="DA16" s="28">
        <f t="shared" si="12"/>
        <v>6.6517046024040698E-3</v>
      </c>
      <c r="DB16" s="28">
        <f t="shared" si="13"/>
        <v>3.6016546871553742E-2</v>
      </c>
      <c r="DC16" s="28">
        <f t="shared" si="14"/>
        <v>1.4083046668369055E-2</v>
      </c>
      <c r="DD16" s="28">
        <f t="shared" si="69"/>
        <v>0.6659761018525262</v>
      </c>
      <c r="DE16" s="7">
        <f t="shared" si="70"/>
        <v>2.1048133589413172</v>
      </c>
      <c r="DF16" s="28">
        <f t="shared" si="71"/>
        <v>6.8599222577057544E-3</v>
      </c>
      <c r="DG16" s="28">
        <f t="shared" si="72"/>
        <v>1.0004053292487559E-2</v>
      </c>
      <c r="DH16" s="28">
        <f t="shared" si="73"/>
        <v>4.1404937054092379E-2</v>
      </c>
      <c r="DI16" s="28">
        <f t="shared" si="15"/>
        <v>1.5144456133273865E-2</v>
      </c>
      <c r="DJ16" s="7">
        <f t="shared" si="74"/>
        <v>7.6395772281028616E-8</v>
      </c>
      <c r="DK16" s="28">
        <f t="shared" si="75"/>
        <v>23.719999999999672</v>
      </c>
      <c r="DL16" s="28">
        <f t="shared" si="76"/>
        <v>12.649999999999963</v>
      </c>
      <c r="DM16" s="28">
        <f t="shared" si="77"/>
        <v>26.620954204069175</v>
      </c>
      <c r="DN16" s="29">
        <f t="shared" si="78"/>
        <v>15.550954127673693</v>
      </c>
      <c r="DP16" s="24">
        <v>1000</v>
      </c>
      <c r="DQ16" s="27">
        <f t="shared" si="79"/>
        <v>2.2300000000000004</v>
      </c>
      <c r="DR16" s="27">
        <f t="shared" si="80"/>
        <v>2.1816615649929121</v>
      </c>
      <c r="DS16" s="27">
        <f t="shared" si="81"/>
        <v>2.1816615649929121</v>
      </c>
      <c r="DT16" s="27">
        <f t="shared" si="16"/>
        <v>3.1415926535897931</v>
      </c>
      <c r="DU16" s="27">
        <f t="shared" si="17"/>
        <v>3.1415926535897931</v>
      </c>
      <c r="DV16" s="6">
        <f t="shared" si="82"/>
        <v>1.7671458676442586</v>
      </c>
      <c r="DW16" s="28">
        <f t="shared" si="83"/>
        <v>1.0221567065133887</v>
      </c>
      <c r="DX16" s="28">
        <f t="shared" si="84"/>
        <v>1.0221567065133887</v>
      </c>
      <c r="DY16" s="28">
        <f t="shared" si="85"/>
        <v>0.70983104618985338</v>
      </c>
      <c r="DZ16" s="28">
        <f t="shared" si="86"/>
        <v>0.70983104618985338</v>
      </c>
      <c r="EA16" s="7">
        <f t="shared" si="87"/>
        <v>1.2619218598930726</v>
      </c>
      <c r="EB16" s="28">
        <f t="shared" si="18"/>
        <v>6.6517046024040698E-3</v>
      </c>
      <c r="EC16" s="28">
        <f t="shared" si="19"/>
        <v>3.6016546871553742E-2</v>
      </c>
      <c r="ED16" s="28">
        <f t="shared" si="20"/>
        <v>1.4083046668369055E-2</v>
      </c>
      <c r="EE16" s="28">
        <f t="shared" si="88"/>
        <v>0.6659761018525262</v>
      </c>
      <c r="EF16" s="7">
        <f t="shared" si="89"/>
        <v>4.6767933077982997</v>
      </c>
      <c r="EG16" s="28">
        <f t="shared" si="90"/>
        <v>6.8599222577057544E-3</v>
      </c>
      <c r="EH16" s="28">
        <f t="shared" si="91"/>
        <v>1.0004053292487559E-2</v>
      </c>
      <c r="EI16" s="28">
        <f t="shared" si="92"/>
        <v>4.1404937054092379E-2</v>
      </c>
      <c r="EJ16" s="28">
        <f t="shared" si="21"/>
        <v>1.5144456133273865E-2</v>
      </c>
      <c r="EK16" s="7">
        <f t="shared" si="93"/>
        <v>7.6395772281028616E-8</v>
      </c>
      <c r="EL16" s="28">
        <f t="shared" si="94"/>
        <v>23.719999999999672</v>
      </c>
      <c r="EM16" s="28">
        <f t="shared" si="95"/>
        <v>12.649999999999963</v>
      </c>
      <c r="EN16" s="28">
        <f t="shared" si="96"/>
        <v>29.192934152926156</v>
      </c>
      <c r="EO16" s="29">
        <f t="shared" si="97"/>
        <v>18.122934076530676</v>
      </c>
    </row>
    <row r="17" spans="1:145" x14ac:dyDescent="0.25">
      <c r="A17" t="s">
        <v>15</v>
      </c>
      <c r="C17" t="s">
        <v>16</v>
      </c>
      <c r="D17" t="s">
        <v>17</v>
      </c>
      <c r="AL17" s="3">
        <v>1500</v>
      </c>
      <c r="AM17" s="6">
        <f t="shared" si="22"/>
        <v>3.3450000000000002</v>
      </c>
      <c r="AN17" s="6">
        <f t="shared" si="23"/>
        <v>2.1816615649929121</v>
      </c>
      <c r="AO17" s="6">
        <f t="shared" si="24"/>
        <v>2.1816615649929121</v>
      </c>
      <c r="AP17" s="6">
        <f t="shared" si="0"/>
        <v>3.1415926535897931</v>
      </c>
      <c r="AQ17" s="6">
        <f t="shared" si="25"/>
        <v>3.1415926535897931</v>
      </c>
      <c r="AR17" s="6">
        <f t="shared" si="26"/>
        <v>1.7671458676442586</v>
      </c>
      <c r="AS17" s="7">
        <f t="shared" si="27"/>
        <v>1.533235059770083</v>
      </c>
      <c r="AT17" s="7">
        <f t="shared" si="28"/>
        <v>1.533235059770083</v>
      </c>
      <c r="AU17" s="7">
        <f t="shared" si="29"/>
        <v>1.06474656928478</v>
      </c>
      <c r="AV17" s="7">
        <f t="shared" si="30"/>
        <v>1.06474656928478</v>
      </c>
      <c r="AW17" s="7">
        <f t="shared" si="31"/>
        <v>1.8928827898396088</v>
      </c>
      <c r="AX17" s="7">
        <f t="shared" si="1"/>
        <v>1.4966335355409154E-2</v>
      </c>
      <c r="AY17" s="7">
        <f t="shared" si="2"/>
        <v>8.103723046099591E-2</v>
      </c>
      <c r="AZ17" s="7">
        <f t="shared" si="3"/>
        <v>3.1686855003830366E-2</v>
      </c>
      <c r="BA17" s="7">
        <f t="shared" si="32"/>
        <v>4.5488339858235471E-2</v>
      </c>
      <c r="BB17" s="7">
        <f t="shared" si="33"/>
        <v>0.81514077452104516</v>
      </c>
      <c r="BC17" s="7">
        <f t="shared" si="34"/>
        <v>1.4524059627324377E-2</v>
      </c>
      <c r="BD17" s="7">
        <f t="shared" si="35"/>
        <v>2.1180920289848051E-2</v>
      </c>
      <c r="BE17" s="7">
        <f t="shared" si="36"/>
        <v>8.7663934378226158E-2</v>
      </c>
      <c r="BF17" s="7">
        <f t="shared" si="37"/>
        <v>3.2064355198193097E-2</v>
      </c>
      <c r="BG17" s="7">
        <f t="shared" si="38"/>
        <v>1.6174771523668004E-7</v>
      </c>
      <c r="BH17" s="7">
        <f t="shared" si="39"/>
        <v>23.719999999999672</v>
      </c>
      <c r="BI17" s="7">
        <f t="shared" si="40"/>
        <v>12.649999999999963</v>
      </c>
      <c r="BJ17" s="7">
        <f t="shared" si="98"/>
        <v>24.863752966440494</v>
      </c>
      <c r="BK17" s="14">
        <f t="shared" si="41"/>
        <v>13.793752804693071</v>
      </c>
      <c r="BM17" s="3">
        <v>1500</v>
      </c>
      <c r="BN17" s="6">
        <f t="shared" si="42"/>
        <v>3.3450000000000002</v>
      </c>
      <c r="BO17" s="6">
        <f t="shared" si="43"/>
        <v>2.1816615649929121</v>
      </c>
      <c r="BP17" s="6">
        <f t="shared" si="44"/>
        <v>2.1816615649929121</v>
      </c>
      <c r="BQ17" s="6">
        <f t="shared" si="4"/>
        <v>3.1415926535897931</v>
      </c>
      <c r="BR17" s="6">
        <f t="shared" si="45"/>
        <v>3.1415926535897931</v>
      </c>
      <c r="BS17" s="6">
        <f t="shared" si="46"/>
        <v>1.7671458676442586</v>
      </c>
      <c r="BT17" s="7">
        <f t="shared" si="47"/>
        <v>1.533235059770083</v>
      </c>
      <c r="BU17" s="7">
        <f t="shared" si="48"/>
        <v>1.533235059770083</v>
      </c>
      <c r="BV17" s="7">
        <f t="shared" si="49"/>
        <v>1.06474656928478</v>
      </c>
      <c r="BW17" s="7">
        <f t="shared" si="50"/>
        <v>1.06474656928478</v>
      </c>
      <c r="BX17" s="7">
        <f t="shared" si="51"/>
        <v>1.8928827898396088</v>
      </c>
      <c r="BY17" s="7">
        <f t="shared" si="5"/>
        <v>1.4966335355409154E-2</v>
      </c>
      <c r="BZ17" s="7">
        <f t="shared" si="6"/>
        <v>8.103723046099591E-2</v>
      </c>
      <c r="CA17" s="7">
        <f t="shared" si="7"/>
        <v>3.1686855003830366E-2</v>
      </c>
      <c r="CB17" s="7">
        <f t="shared" si="8"/>
        <v>0.28203285310788151</v>
      </c>
      <c r="CC17" s="7">
        <f t="shared" si="52"/>
        <v>0.81514077452104516</v>
      </c>
      <c r="CD17" s="7">
        <f t="shared" si="53"/>
        <v>1.4524059627324377E-2</v>
      </c>
      <c r="CE17" s="7">
        <f t="shared" si="54"/>
        <v>2.1180920289848051E-2</v>
      </c>
      <c r="CF17" s="7">
        <f t="shared" si="55"/>
        <v>8.7663934378226158E-2</v>
      </c>
      <c r="CG17" s="7">
        <f t="shared" si="9"/>
        <v>3.2064355198193097E-2</v>
      </c>
      <c r="CH17" s="7">
        <f t="shared" si="56"/>
        <v>1.6174771523668004E-7</v>
      </c>
      <c r="CI17" s="7">
        <f t="shared" si="57"/>
        <v>23.719999999999672</v>
      </c>
      <c r="CJ17" s="7">
        <f t="shared" si="58"/>
        <v>12.649999999999963</v>
      </c>
      <c r="CK17" s="7">
        <f t="shared" si="99"/>
        <v>25.100297479690141</v>
      </c>
      <c r="CL17" s="14">
        <f t="shared" si="59"/>
        <v>14.030297317942717</v>
      </c>
      <c r="CO17" s="24">
        <v>1500</v>
      </c>
      <c r="CP17" s="27">
        <f t="shared" si="60"/>
        <v>3.3450000000000002</v>
      </c>
      <c r="CQ17" s="27">
        <f t="shared" si="61"/>
        <v>2.1816615649929121</v>
      </c>
      <c r="CR17" s="27">
        <f t="shared" si="62"/>
        <v>2.1816615649929121</v>
      </c>
      <c r="CS17" s="27">
        <f t="shared" si="10"/>
        <v>3.1415926535897931</v>
      </c>
      <c r="CT17" s="27">
        <f t="shared" si="11"/>
        <v>3.1415926535897931</v>
      </c>
      <c r="CU17" s="6">
        <f t="shared" si="63"/>
        <v>1.7671458676442586</v>
      </c>
      <c r="CV17" s="28">
        <f t="shared" si="64"/>
        <v>1.533235059770083</v>
      </c>
      <c r="CW17" s="28">
        <f t="shared" si="65"/>
        <v>1.533235059770083</v>
      </c>
      <c r="CX17" s="28">
        <f t="shared" si="66"/>
        <v>1.06474656928478</v>
      </c>
      <c r="CY17" s="28">
        <f t="shared" si="67"/>
        <v>1.06474656928478</v>
      </c>
      <c r="CZ17" s="7">
        <f t="shared" si="68"/>
        <v>1.8928827898396088</v>
      </c>
      <c r="DA17" s="28">
        <f t="shared" si="12"/>
        <v>1.4966335355409154E-2</v>
      </c>
      <c r="DB17" s="28">
        <f t="shared" si="13"/>
        <v>8.103723046099591E-2</v>
      </c>
      <c r="DC17" s="28">
        <f t="shared" si="14"/>
        <v>3.1686855003830366E-2</v>
      </c>
      <c r="DD17" s="28">
        <f t="shared" si="69"/>
        <v>1.4984462291681837</v>
      </c>
      <c r="DE17" s="7">
        <f t="shared" si="70"/>
        <v>4.7358300576179628</v>
      </c>
      <c r="DF17" s="28">
        <f t="shared" si="71"/>
        <v>1.4524059627324377E-2</v>
      </c>
      <c r="DG17" s="28">
        <f t="shared" si="72"/>
        <v>2.1180920289848051E-2</v>
      </c>
      <c r="DH17" s="28">
        <f t="shared" si="73"/>
        <v>8.7663934378226158E-2</v>
      </c>
      <c r="DI17" s="28">
        <f t="shared" si="15"/>
        <v>3.2064355198193097E-2</v>
      </c>
      <c r="DJ17" s="7">
        <f t="shared" si="74"/>
        <v>1.6174771523668004E-7</v>
      </c>
      <c r="DK17" s="28">
        <f t="shared" si="75"/>
        <v>23.719999999999672</v>
      </c>
      <c r="DL17" s="28">
        <f t="shared" si="76"/>
        <v>12.649999999999963</v>
      </c>
      <c r="DM17" s="28">
        <f t="shared" si="77"/>
        <v>30.237400138847363</v>
      </c>
      <c r="DN17" s="29">
        <f t="shared" si="78"/>
        <v>19.167399977099937</v>
      </c>
      <c r="DP17" s="24">
        <v>1500</v>
      </c>
      <c r="DQ17" s="27">
        <f t="shared" si="79"/>
        <v>3.3450000000000002</v>
      </c>
      <c r="DR17" s="27">
        <f t="shared" si="80"/>
        <v>2.1816615649929121</v>
      </c>
      <c r="DS17" s="27">
        <f t="shared" si="81"/>
        <v>2.1816615649929121</v>
      </c>
      <c r="DT17" s="27">
        <f t="shared" si="16"/>
        <v>3.1415926535897931</v>
      </c>
      <c r="DU17" s="27">
        <f t="shared" si="17"/>
        <v>3.1415926535897931</v>
      </c>
      <c r="DV17" s="6">
        <f t="shared" si="82"/>
        <v>1.7671458676442586</v>
      </c>
      <c r="DW17" s="28">
        <f t="shared" si="83"/>
        <v>1.533235059770083</v>
      </c>
      <c r="DX17" s="28">
        <f t="shared" si="84"/>
        <v>1.533235059770083</v>
      </c>
      <c r="DY17" s="28">
        <f t="shared" si="85"/>
        <v>1.06474656928478</v>
      </c>
      <c r="DZ17" s="28">
        <f t="shared" si="86"/>
        <v>1.06474656928478</v>
      </c>
      <c r="EA17" s="7">
        <f t="shared" si="87"/>
        <v>1.8928827898396088</v>
      </c>
      <c r="EB17" s="28">
        <f t="shared" si="18"/>
        <v>1.4966335355409154E-2</v>
      </c>
      <c r="EC17" s="28">
        <f t="shared" si="19"/>
        <v>8.103723046099591E-2</v>
      </c>
      <c r="ED17" s="28">
        <f t="shared" si="20"/>
        <v>3.1686855003830366E-2</v>
      </c>
      <c r="EE17" s="28">
        <f t="shared" si="88"/>
        <v>1.4984462291681837</v>
      </c>
      <c r="EF17" s="7">
        <f t="shared" si="89"/>
        <v>10.522784942546171</v>
      </c>
      <c r="EG17" s="28">
        <f t="shared" si="90"/>
        <v>1.4524059627324377E-2</v>
      </c>
      <c r="EH17" s="28">
        <f t="shared" si="91"/>
        <v>2.1180920289848051E-2</v>
      </c>
      <c r="EI17" s="28">
        <f t="shared" si="92"/>
        <v>8.7663934378226158E-2</v>
      </c>
      <c r="EJ17" s="28">
        <f t="shared" si="21"/>
        <v>3.2064355198193097E-2</v>
      </c>
      <c r="EK17" s="7">
        <f t="shared" si="93"/>
        <v>1.6174771523668004E-7</v>
      </c>
      <c r="EL17" s="28">
        <f t="shared" si="94"/>
        <v>23.719999999999672</v>
      </c>
      <c r="EM17" s="28">
        <f t="shared" si="95"/>
        <v>12.649999999999963</v>
      </c>
      <c r="EN17" s="28">
        <f t="shared" si="96"/>
        <v>36.02435502377557</v>
      </c>
      <c r="EO17" s="29">
        <f t="shared" si="97"/>
        <v>24.954354862028143</v>
      </c>
    </row>
    <row r="18" spans="1:145" x14ac:dyDescent="0.25">
      <c r="A18" t="s">
        <v>18</v>
      </c>
      <c r="C18" t="s">
        <v>19</v>
      </c>
      <c r="D18" t="s">
        <v>19</v>
      </c>
      <c r="AL18" s="3">
        <v>2000</v>
      </c>
      <c r="AM18" s="6">
        <f t="shared" si="22"/>
        <v>4.4600000000000009</v>
      </c>
      <c r="AN18" s="6">
        <f t="shared" si="23"/>
        <v>2.1816615649929121</v>
      </c>
      <c r="AO18" s="6">
        <f t="shared" si="24"/>
        <v>2.1816615649929121</v>
      </c>
      <c r="AP18" s="6">
        <f t="shared" si="0"/>
        <v>3.1415926535897931</v>
      </c>
      <c r="AQ18" s="6">
        <f t="shared" si="25"/>
        <v>3.1415926535897931</v>
      </c>
      <c r="AR18" s="6">
        <f t="shared" si="26"/>
        <v>1.7671458676442586</v>
      </c>
      <c r="AS18" s="7">
        <f t="shared" si="27"/>
        <v>2.0443134130267775</v>
      </c>
      <c r="AT18" s="7">
        <f t="shared" si="28"/>
        <v>2.0443134130267775</v>
      </c>
      <c r="AU18" s="7">
        <f t="shared" si="29"/>
        <v>1.4196620923797068</v>
      </c>
      <c r="AV18" s="7">
        <f t="shared" si="30"/>
        <v>1.4196620923797068</v>
      </c>
      <c r="AW18" s="7">
        <f t="shared" si="31"/>
        <v>2.5238437197861452</v>
      </c>
      <c r="AX18" s="7">
        <f t="shared" si="1"/>
        <v>2.6606818409616279E-2</v>
      </c>
      <c r="AY18" s="7">
        <f t="shared" si="2"/>
        <v>0.14406618748621497</v>
      </c>
      <c r="AZ18" s="7">
        <f t="shared" si="3"/>
        <v>5.6332186673476219E-2</v>
      </c>
      <c r="BA18" s="7">
        <f t="shared" si="32"/>
        <v>8.0868159747974191E-2</v>
      </c>
      <c r="BB18" s="7">
        <f t="shared" si="33"/>
        <v>1.4491391547040806</v>
      </c>
      <c r="BC18" s="7">
        <f t="shared" si="34"/>
        <v>2.4730032432926562E-2</v>
      </c>
      <c r="BD18" s="7">
        <f t="shared" si="35"/>
        <v>3.6064630631351235E-2</v>
      </c>
      <c r="BE18" s="7">
        <f t="shared" si="36"/>
        <v>0.14926487469749222</v>
      </c>
      <c r="BF18" s="7">
        <f t="shared" si="37"/>
        <v>5.4595792384409966E-2</v>
      </c>
      <c r="BG18" s="7">
        <f t="shared" si="38"/>
        <v>2.7540690043915469E-7</v>
      </c>
      <c r="BH18" s="7">
        <f t="shared" si="39"/>
        <v>23.719999999999672</v>
      </c>
      <c r="BI18" s="7">
        <f t="shared" si="40"/>
        <v>12.649999999999963</v>
      </c>
      <c r="BJ18" s="7">
        <f t="shared" si="98"/>
        <v>25.741668112574114</v>
      </c>
      <c r="BK18" s="14">
        <f t="shared" si="41"/>
        <v>14.671667837167504</v>
      </c>
      <c r="BM18" s="3">
        <v>2000</v>
      </c>
      <c r="BN18" s="6">
        <f t="shared" si="42"/>
        <v>4.4600000000000009</v>
      </c>
      <c r="BO18" s="6">
        <f t="shared" si="43"/>
        <v>2.1816615649929121</v>
      </c>
      <c r="BP18" s="6">
        <f t="shared" si="44"/>
        <v>2.1816615649929121</v>
      </c>
      <c r="BQ18" s="6">
        <f t="shared" si="4"/>
        <v>3.1415926535897931</v>
      </c>
      <c r="BR18" s="6">
        <f t="shared" si="45"/>
        <v>3.1415926535897931</v>
      </c>
      <c r="BS18" s="6">
        <f t="shared" si="46"/>
        <v>1.7671458676442586</v>
      </c>
      <c r="BT18" s="7">
        <f t="shared" si="47"/>
        <v>2.0443134130267775</v>
      </c>
      <c r="BU18" s="7">
        <f t="shared" si="48"/>
        <v>2.0443134130267775</v>
      </c>
      <c r="BV18" s="7">
        <f t="shared" si="49"/>
        <v>1.4196620923797068</v>
      </c>
      <c r="BW18" s="7">
        <f t="shared" si="50"/>
        <v>1.4196620923797068</v>
      </c>
      <c r="BX18" s="7">
        <f t="shared" si="51"/>
        <v>2.5238437197861452</v>
      </c>
      <c r="BY18" s="7">
        <f t="shared" si="5"/>
        <v>2.6606818409616279E-2</v>
      </c>
      <c r="BZ18" s="7">
        <f t="shared" si="6"/>
        <v>0.14406618748621497</v>
      </c>
      <c r="CA18" s="7">
        <f t="shared" si="7"/>
        <v>5.6332186673476219E-2</v>
      </c>
      <c r="CB18" s="7">
        <f t="shared" si="8"/>
        <v>0.50139173885845612</v>
      </c>
      <c r="CC18" s="7">
        <f t="shared" si="52"/>
        <v>1.4491391547040806</v>
      </c>
      <c r="CD18" s="7">
        <f t="shared" si="53"/>
        <v>2.4730032432926562E-2</v>
      </c>
      <c r="CE18" s="7">
        <f t="shared" si="54"/>
        <v>3.6064630631351235E-2</v>
      </c>
      <c r="CF18" s="7">
        <f t="shared" si="55"/>
        <v>0.14926487469749222</v>
      </c>
      <c r="CG18" s="7">
        <f t="shared" si="9"/>
        <v>5.4595792384409966E-2</v>
      </c>
      <c r="CH18" s="7">
        <f t="shared" si="56"/>
        <v>2.7540690043915469E-7</v>
      </c>
      <c r="CI18" s="7">
        <f t="shared" si="57"/>
        <v>23.719999999999672</v>
      </c>
      <c r="CJ18" s="7">
        <f t="shared" si="58"/>
        <v>12.649999999999963</v>
      </c>
      <c r="CK18" s="7">
        <f t="shared" si="99"/>
        <v>26.162191691684598</v>
      </c>
      <c r="CL18" s="14">
        <f t="shared" si="59"/>
        <v>15.092191416277988</v>
      </c>
      <c r="CO18" s="24">
        <v>2000</v>
      </c>
      <c r="CP18" s="27">
        <f t="shared" si="60"/>
        <v>4.4600000000000009</v>
      </c>
      <c r="CQ18" s="27">
        <f t="shared" si="61"/>
        <v>2.1816615649929121</v>
      </c>
      <c r="CR18" s="27">
        <f t="shared" si="62"/>
        <v>2.1816615649929121</v>
      </c>
      <c r="CS18" s="27">
        <f t="shared" si="10"/>
        <v>3.1415926535897931</v>
      </c>
      <c r="CT18" s="27">
        <f t="shared" si="11"/>
        <v>3.1415926535897931</v>
      </c>
      <c r="CU18" s="6">
        <f t="shared" si="63"/>
        <v>1.7671458676442586</v>
      </c>
      <c r="CV18" s="28">
        <f t="shared" si="64"/>
        <v>2.0443134130267775</v>
      </c>
      <c r="CW18" s="28">
        <f t="shared" si="65"/>
        <v>2.0443134130267775</v>
      </c>
      <c r="CX18" s="28">
        <f t="shared" si="66"/>
        <v>1.4196620923797068</v>
      </c>
      <c r="CY18" s="28">
        <f t="shared" si="67"/>
        <v>1.4196620923797068</v>
      </c>
      <c r="CZ18" s="7">
        <f t="shared" si="68"/>
        <v>2.5238437197861452</v>
      </c>
      <c r="DA18" s="28">
        <f t="shared" si="12"/>
        <v>2.6606818409616279E-2</v>
      </c>
      <c r="DB18" s="28">
        <f t="shared" si="13"/>
        <v>0.14406618748621497</v>
      </c>
      <c r="DC18" s="28">
        <f t="shared" si="14"/>
        <v>5.6332186673476219E-2</v>
      </c>
      <c r="DD18" s="28">
        <f t="shared" si="69"/>
        <v>2.6639044074101048</v>
      </c>
      <c r="DE18" s="7">
        <f t="shared" si="70"/>
        <v>8.4192534357652686</v>
      </c>
      <c r="DF18" s="28">
        <f t="shared" si="71"/>
        <v>2.4730032432926562E-2</v>
      </c>
      <c r="DG18" s="28">
        <f t="shared" si="72"/>
        <v>3.6064630631351235E-2</v>
      </c>
      <c r="DH18" s="28">
        <f t="shared" si="73"/>
        <v>0.14926487469749222</v>
      </c>
      <c r="DI18" s="28">
        <f t="shared" si="15"/>
        <v>5.4595792384409966E-2</v>
      </c>
      <c r="DJ18" s="7">
        <f t="shared" si="74"/>
        <v>2.7540690043915469E-7</v>
      </c>
      <c r="DK18" s="28">
        <f t="shared" si="75"/>
        <v>23.719999999999672</v>
      </c>
      <c r="DL18" s="28">
        <f t="shared" si="76"/>
        <v>12.649999999999963</v>
      </c>
      <c r="DM18" s="28">
        <f t="shared" si="77"/>
        <v>35.294818641297432</v>
      </c>
      <c r="DN18" s="29">
        <f t="shared" si="78"/>
        <v>24.224818365890826</v>
      </c>
      <c r="DP18" s="24">
        <v>2000</v>
      </c>
      <c r="DQ18" s="27">
        <f t="shared" si="79"/>
        <v>4.4600000000000009</v>
      </c>
      <c r="DR18" s="27">
        <f t="shared" si="80"/>
        <v>2.1816615649929121</v>
      </c>
      <c r="DS18" s="27">
        <f t="shared" si="81"/>
        <v>2.1816615649929121</v>
      </c>
      <c r="DT18" s="27">
        <f t="shared" si="16"/>
        <v>3.1415926535897931</v>
      </c>
      <c r="DU18" s="27">
        <f t="shared" si="17"/>
        <v>3.1415926535897931</v>
      </c>
      <c r="DV18" s="6">
        <f t="shared" si="82"/>
        <v>1.7671458676442586</v>
      </c>
      <c r="DW18" s="28">
        <f t="shared" si="83"/>
        <v>2.0443134130267775</v>
      </c>
      <c r="DX18" s="28">
        <f t="shared" si="84"/>
        <v>2.0443134130267775</v>
      </c>
      <c r="DY18" s="28">
        <f t="shared" si="85"/>
        <v>1.4196620923797068</v>
      </c>
      <c r="DZ18" s="28">
        <f t="shared" si="86"/>
        <v>1.4196620923797068</v>
      </c>
      <c r="EA18" s="7">
        <f t="shared" si="87"/>
        <v>2.5238437197861452</v>
      </c>
      <c r="EB18" s="28">
        <f t="shared" si="18"/>
        <v>2.6606818409616279E-2</v>
      </c>
      <c r="EC18" s="28">
        <f t="shared" si="19"/>
        <v>0.14406618748621497</v>
      </c>
      <c r="ED18" s="28">
        <f t="shared" si="20"/>
        <v>5.6332186673476219E-2</v>
      </c>
      <c r="EE18" s="28">
        <f t="shared" si="88"/>
        <v>2.6639044074101048</v>
      </c>
      <c r="EF18" s="7">
        <f t="shared" si="89"/>
        <v>18.707173231193199</v>
      </c>
      <c r="EG18" s="28">
        <f t="shared" si="90"/>
        <v>2.4730032432926562E-2</v>
      </c>
      <c r="EH18" s="28">
        <f t="shared" si="91"/>
        <v>3.6064630631351235E-2</v>
      </c>
      <c r="EI18" s="28">
        <f t="shared" si="92"/>
        <v>0.14926487469749222</v>
      </c>
      <c r="EJ18" s="28">
        <f t="shared" si="21"/>
        <v>5.4595792384409966E-2</v>
      </c>
      <c r="EK18" s="7">
        <f t="shared" si="93"/>
        <v>2.7540690043915469E-7</v>
      </c>
      <c r="EL18" s="28">
        <f t="shared" si="94"/>
        <v>23.719999999999672</v>
      </c>
      <c r="EM18" s="28">
        <f t="shared" si="95"/>
        <v>12.649999999999963</v>
      </c>
      <c r="EN18" s="28">
        <f t="shared" si="96"/>
        <v>45.582738436725364</v>
      </c>
      <c r="EO18" s="29">
        <f t="shared" si="97"/>
        <v>34.512738161318758</v>
      </c>
    </row>
    <row r="19" spans="1:145" x14ac:dyDescent="0.25">
      <c r="A19" t="s">
        <v>20</v>
      </c>
      <c r="C19" t="s">
        <v>21</v>
      </c>
      <c r="D19" t="s">
        <v>22</v>
      </c>
      <c r="AL19" s="3">
        <v>2500</v>
      </c>
      <c r="AM19" s="6">
        <f t="shared" si="22"/>
        <v>5.5750000000000002</v>
      </c>
      <c r="AN19" s="6">
        <f t="shared" si="23"/>
        <v>2.1816615649929121</v>
      </c>
      <c r="AO19" s="6">
        <f t="shared" si="24"/>
        <v>2.1816615649929121</v>
      </c>
      <c r="AP19" s="6">
        <f t="shared" si="0"/>
        <v>3.1415926535897931</v>
      </c>
      <c r="AQ19" s="6">
        <f t="shared" si="25"/>
        <v>3.1415926535897931</v>
      </c>
      <c r="AR19" s="6">
        <f t="shared" si="26"/>
        <v>1.7671458676442586</v>
      </c>
      <c r="AS19" s="7">
        <f t="shared" si="27"/>
        <v>2.5553917662834715</v>
      </c>
      <c r="AT19" s="7">
        <f t="shared" si="28"/>
        <v>2.5553917662834715</v>
      </c>
      <c r="AU19" s="7">
        <f t="shared" si="29"/>
        <v>1.7745776154746331</v>
      </c>
      <c r="AV19" s="7">
        <f t="shared" si="30"/>
        <v>1.7745776154746331</v>
      </c>
      <c r="AW19" s="7">
        <f t="shared" si="31"/>
        <v>3.1548046497326809</v>
      </c>
      <c r="AX19" s="7">
        <f t="shared" si="1"/>
        <v>4.1573153765025427E-2</v>
      </c>
      <c r="AY19" s="7">
        <f t="shared" si="2"/>
        <v>0.22510341794721084</v>
      </c>
      <c r="AZ19" s="7">
        <f t="shared" si="3"/>
        <v>8.8019041677306564E-2</v>
      </c>
      <c r="BA19" s="7">
        <f t="shared" si="32"/>
        <v>0.12635649960620962</v>
      </c>
      <c r="BB19" s="7">
        <f t="shared" si="33"/>
        <v>2.264279929225125</v>
      </c>
      <c r="BC19" s="7">
        <f t="shared" si="34"/>
        <v>3.7368718957707568E-2</v>
      </c>
      <c r="BD19" s="7">
        <f t="shared" si="35"/>
        <v>5.4496048479990206E-2</v>
      </c>
      <c r="BE19" s="7">
        <f t="shared" si="36"/>
        <v>0.22554912404406979</v>
      </c>
      <c r="BF19" s="7">
        <f t="shared" si="37"/>
        <v>8.249786276745831E-2</v>
      </c>
      <c r="BG19" s="7">
        <f t="shared" si="38"/>
        <v>4.1615808994336234E-7</v>
      </c>
      <c r="BH19" s="7">
        <f t="shared" si="39"/>
        <v>23.719999999999672</v>
      </c>
      <c r="BI19" s="7">
        <f t="shared" si="40"/>
        <v>12.649999999999963</v>
      </c>
      <c r="BJ19" s="7">
        <f t="shared" si="98"/>
        <v>26.865244212627864</v>
      </c>
      <c r="BK19" s="14">
        <f t="shared" si="41"/>
        <v>15.795243796470066</v>
      </c>
      <c r="BM19" s="3">
        <v>2500</v>
      </c>
      <c r="BN19" s="6">
        <f t="shared" si="42"/>
        <v>5.5750000000000002</v>
      </c>
      <c r="BO19" s="6">
        <f t="shared" si="43"/>
        <v>2.1816615649929121</v>
      </c>
      <c r="BP19" s="6">
        <f t="shared" si="44"/>
        <v>2.1816615649929121</v>
      </c>
      <c r="BQ19" s="6">
        <f t="shared" si="4"/>
        <v>3.1415926535897931</v>
      </c>
      <c r="BR19" s="6">
        <f t="shared" si="45"/>
        <v>3.1415926535897931</v>
      </c>
      <c r="BS19" s="6">
        <f t="shared" si="46"/>
        <v>1.7671458676442586</v>
      </c>
      <c r="BT19" s="7">
        <f t="shared" si="47"/>
        <v>2.5553917662834715</v>
      </c>
      <c r="BU19" s="7">
        <f t="shared" si="48"/>
        <v>2.5553917662834715</v>
      </c>
      <c r="BV19" s="7">
        <f t="shared" si="49"/>
        <v>1.7745776154746331</v>
      </c>
      <c r="BW19" s="7">
        <f t="shared" si="50"/>
        <v>1.7745776154746331</v>
      </c>
      <c r="BX19" s="7">
        <f t="shared" si="51"/>
        <v>3.1548046497326809</v>
      </c>
      <c r="BY19" s="7">
        <f t="shared" si="5"/>
        <v>4.1573153765025427E-2</v>
      </c>
      <c r="BZ19" s="7">
        <f t="shared" si="6"/>
        <v>0.22510341794721084</v>
      </c>
      <c r="CA19" s="7">
        <f t="shared" si="7"/>
        <v>8.8019041677306564E-2</v>
      </c>
      <c r="CB19" s="7">
        <f t="shared" si="8"/>
        <v>0.78342459196633729</v>
      </c>
      <c r="CC19" s="7">
        <f t="shared" si="52"/>
        <v>2.264279929225125</v>
      </c>
      <c r="CD19" s="7">
        <f t="shared" si="53"/>
        <v>3.7368718957707568E-2</v>
      </c>
      <c r="CE19" s="7">
        <f t="shared" si="54"/>
        <v>5.4496048479990206E-2</v>
      </c>
      <c r="CF19" s="7">
        <f t="shared" si="55"/>
        <v>0.22554912404406979</v>
      </c>
      <c r="CG19" s="7">
        <f t="shared" si="9"/>
        <v>8.249786276745831E-2</v>
      </c>
      <c r="CH19" s="7">
        <f t="shared" si="56"/>
        <v>4.1615808994336234E-7</v>
      </c>
      <c r="CI19" s="7">
        <f t="shared" si="57"/>
        <v>23.719999999999672</v>
      </c>
      <c r="CJ19" s="7">
        <f t="shared" si="58"/>
        <v>12.649999999999963</v>
      </c>
      <c r="CK19" s="7">
        <f t="shared" si="99"/>
        <v>27.522312304987992</v>
      </c>
      <c r="CL19" s="14">
        <f t="shared" si="59"/>
        <v>16.452311888830195</v>
      </c>
      <c r="CO19" s="24">
        <v>2500</v>
      </c>
      <c r="CP19" s="27">
        <f t="shared" si="60"/>
        <v>5.5750000000000002</v>
      </c>
      <c r="CQ19" s="27">
        <f t="shared" si="61"/>
        <v>2.1816615649929121</v>
      </c>
      <c r="CR19" s="27">
        <f t="shared" si="62"/>
        <v>2.1816615649929121</v>
      </c>
      <c r="CS19" s="27">
        <f t="shared" si="10"/>
        <v>3.1415926535897931</v>
      </c>
      <c r="CT19" s="27">
        <f t="shared" si="11"/>
        <v>3.1415926535897931</v>
      </c>
      <c r="CU19" s="6">
        <f t="shared" si="63"/>
        <v>1.7671458676442586</v>
      </c>
      <c r="CV19" s="28">
        <f t="shared" si="64"/>
        <v>2.5553917662834715</v>
      </c>
      <c r="CW19" s="28">
        <f t="shared" si="65"/>
        <v>2.5553917662834715</v>
      </c>
      <c r="CX19" s="28">
        <f t="shared" si="66"/>
        <v>1.7745776154746331</v>
      </c>
      <c r="CY19" s="28">
        <f t="shared" si="67"/>
        <v>1.7745776154746331</v>
      </c>
      <c r="CZ19" s="7">
        <f t="shared" si="68"/>
        <v>3.1548046497326809</v>
      </c>
      <c r="DA19" s="28">
        <f t="shared" si="12"/>
        <v>4.1573153765025427E-2</v>
      </c>
      <c r="DB19" s="28">
        <f t="shared" si="13"/>
        <v>0.22510341794721084</v>
      </c>
      <c r="DC19" s="28">
        <f t="shared" si="14"/>
        <v>8.8019041677306564E-2</v>
      </c>
      <c r="DD19" s="28">
        <f t="shared" si="69"/>
        <v>4.162350636578287</v>
      </c>
      <c r="DE19" s="7">
        <f t="shared" si="70"/>
        <v>13.155083493383229</v>
      </c>
      <c r="DF19" s="28">
        <f t="shared" si="71"/>
        <v>3.7368718957707568E-2</v>
      </c>
      <c r="DG19" s="28">
        <f t="shared" si="72"/>
        <v>5.4496048479990206E-2</v>
      </c>
      <c r="DH19" s="28">
        <f t="shared" si="73"/>
        <v>0.22554912404406979</v>
      </c>
      <c r="DI19" s="28">
        <f t="shared" si="15"/>
        <v>8.249786276745831E-2</v>
      </c>
      <c r="DJ19" s="7">
        <f t="shared" si="74"/>
        <v>4.1615808994336234E-7</v>
      </c>
      <c r="DK19" s="28">
        <f t="shared" si="75"/>
        <v>23.719999999999672</v>
      </c>
      <c r="DL19" s="28">
        <f t="shared" si="76"/>
        <v>12.649999999999963</v>
      </c>
      <c r="DM19" s="28">
        <f t="shared" si="77"/>
        <v>41.792041913758041</v>
      </c>
      <c r="DN19" s="29">
        <f t="shared" si="78"/>
        <v>30.722041497600244</v>
      </c>
      <c r="DP19" s="24">
        <v>2500</v>
      </c>
      <c r="DQ19" s="27">
        <f t="shared" si="79"/>
        <v>5.5750000000000002</v>
      </c>
      <c r="DR19" s="27">
        <f t="shared" si="80"/>
        <v>2.1816615649929121</v>
      </c>
      <c r="DS19" s="27">
        <f t="shared" si="81"/>
        <v>2.1816615649929121</v>
      </c>
      <c r="DT19" s="27">
        <f t="shared" si="16"/>
        <v>3.1415926535897931</v>
      </c>
      <c r="DU19" s="27">
        <f t="shared" si="17"/>
        <v>3.1415926535897931</v>
      </c>
      <c r="DV19" s="6">
        <f t="shared" si="82"/>
        <v>1.7671458676442586</v>
      </c>
      <c r="DW19" s="28">
        <f t="shared" si="83"/>
        <v>2.5553917662834715</v>
      </c>
      <c r="DX19" s="28">
        <f t="shared" si="84"/>
        <v>2.5553917662834715</v>
      </c>
      <c r="DY19" s="28">
        <f t="shared" si="85"/>
        <v>1.7745776154746331</v>
      </c>
      <c r="DZ19" s="28">
        <f t="shared" si="86"/>
        <v>1.7745776154746331</v>
      </c>
      <c r="EA19" s="7">
        <f t="shared" si="87"/>
        <v>3.1548046497326809</v>
      </c>
      <c r="EB19" s="28">
        <f t="shared" si="18"/>
        <v>4.1573153765025427E-2</v>
      </c>
      <c r="EC19" s="28">
        <f t="shared" si="19"/>
        <v>0.22510341794721084</v>
      </c>
      <c r="ED19" s="28">
        <f t="shared" si="20"/>
        <v>8.8019041677306564E-2</v>
      </c>
      <c r="EE19" s="28">
        <f t="shared" si="88"/>
        <v>4.162350636578287</v>
      </c>
      <c r="EF19" s="7">
        <f t="shared" si="89"/>
        <v>29.229958173739359</v>
      </c>
      <c r="EG19" s="28">
        <f t="shared" si="90"/>
        <v>3.7368718957707568E-2</v>
      </c>
      <c r="EH19" s="28">
        <f t="shared" si="91"/>
        <v>5.4496048479990206E-2</v>
      </c>
      <c r="EI19" s="28">
        <f t="shared" si="92"/>
        <v>0.22554912404406979</v>
      </c>
      <c r="EJ19" s="28">
        <f t="shared" si="21"/>
        <v>8.249786276745831E-2</v>
      </c>
      <c r="EK19" s="7">
        <f t="shared" si="93"/>
        <v>4.1615808994336234E-7</v>
      </c>
      <c r="EL19" s="28">
        <f t="shared" si="94"/>
        <v>23.719999999999672</v>
      </c>
      <c r="EM19" s="28">
        <f t="shared" si="95"/>
        <v>12.649999999999963</v>
      </c>
      <c r="EN19" s="28">
        <f t="shared" si="96"/>
        <v>57.86691659411418</v>
      </c>
      <c r="EO19" s="29">
        <f t="shared" si="97"/>
        <v>46.796916177956383</v>
      </c>
    </row>
    <row r="20" spans="1:145" x14ac:dyDescent="0.25">
      <c r="AL20" s="3">
        <v>3000</v>
      </c>
      <c r="AM20" s="6">
        <f t="shared" si="22"/>
        <v>6.69</v>
      </c>
      <c r="AN20" s="6">
        <f t="shared" si="23"/>
        <v>2.1816615649929121</v>
      </c>
      <c r="AO20" s="6">
        <f t="shared" si="24"/>
        <v>2.1816615649929121</v>
      </c>
      <c r="AP20" s="6">
        <f t="shared" si="0"/>
        <v>3.1415926535897931</v>
      </c>
      <c r="AQ20" s="6">
        <f t="shared" si="25"/>
        <v>3.1415926535897931</v>
      </c>
      <c r="AR20" s="6">
        <f t="shared" si="26"/>
        <v>1.7671458676442586</v>
      </c>
      <c r="AS20" s="7">
        <f t="shared" si="27"/>
        <v>3.066470119540166</v>
      </c>
      <c r="AT20" s="7">
        <f t="shared" si="28"/>
        <v>3.066470119540166</v>
      </c>
      <c r="AU20" s="7">
        <f t="shared" si="29"/>
        <v>2.1294931385695599</v>
      </c>
      <c r="AV20" s="7">
        <f t="shared" si="30"/>
        <v>2.1294931385695599</v>
      </c>
      <c r="AW20" s="7">
        <f t="shared" si="31"/>
        <v>3.7857655796792176</v>
      </c>
      <c r="AX20" s="7">
        <f t="shared" si="1"/>
        <v>5.9865341421636617E-2</v>
      </c>
      <c r="AY20" s="7">
        <f t="shared" si="2"/>
        <v>0.32414892184398364</v>
      </c>
      <c r="AZ20" s="7">
        <f t="shared" si="3"/>
        <v>0.12674742001532147</v>
      </c>
      <c r="BA20" s="7">
        <f t="shared" si="32"/>
        <v>0.18195335943294189</v>
      </c>
      <c r="BB20" s="7">
        <f t="shared" si="33"/>
        <v>3.2605630980841807</v>
      </c>
      <c r="BC20" s="7">
        <f t="shared" si="34"/>
        <v>5.2359261832453499E-2</v>
      </c>
      <c r="BD20" s="7">
        <f t="shared" si="35"/>
        <v>7.6357256838994692E-2</v>
      </c>
      <c r="BE20" s="7">
        <f t="shared" si="36"/>
        <v>0.31602864565064709</v>
      </c>
      <c r="BF20" s="7">
        <f t="shared" si="37"/>
        <v>0.11559205982275808</v>
      </c>
      <c r="BG20" s="7">
        <f t="shared" si="38"/>
        <v>5.8310081273321126E-7</v>
      </c>
      <c r="BH20" s="7">
        <f t="shared" si="39"/>
        <v>23.719999999999672</v>
      </c>
      <c r="BI20" s="7">
        <f t="shared" si="40"/>
        <v>12.649999999999963</v>
      </c>
      <c r="BJ20" s="7">
        <f t="shared" si="98"/>
        <v>28.233615948043401</v>
      </c>
      <c r="BK20" s="14">
        <f t="shared" si="41"/>
        <v>17.163615364942878</v>
      </c>
      <c r="BM20" s="3">
        <v>3000</v>
      </c>
      <c r="BN20" s="6">
        <f t="shared" si="42"/>
        <v>6.69</v>
      </c>
      <c r="BO20" s="6">
        <f t="shared" si="43"/>
        <v>2.1816615649929121</v>
      </c>
      <c r="BP20" s="6">
        <f t="shared" si="44"/>
        <v>2.1816615649929121</v>
      </c>
      <c r="BQ20" s="6">
        <f t="shared" si="4"/>
        <v>3.1415926535897931</v>
      </c>
      <c r="BR20" s="6">
        <f t="shared" si="45"/>
        <v>3.1415926535897931</v>
      </c>
      <c r="BS20" s="6">
        <f t="shared" si="46"/>
        <v>1.7671458676442586</v>
      </c>
      <c r="BT20" s="7">
        <f t="shared" si="47"/>
        <v>3.066470119540166</v>
      </c>
      <c r="BU20" s="7">
        <f t="shared" si="48"/>
        <v>3.066470119540166</v>
      </c>
      <c r="BV20" s="7">
        <f t="shared" si="49"/>
        <v>2.1294931385695599</v>
      </c>
      <c r="BW20" s="7">
        <f t="shared" si="50"/>
        <v>2.1294931385695599</v>
      </c>
      <c r="BX20" s="7">
        <f t="shared" si="51"/>
        <v>3.7857655796792176</v>
      </c>
      <c r="BY20" s="7">
        <f t="shared" si="5"/>
        <v>5.9865341421636617E-2</v>
      </c>
      <c r="BZ20" s="7">
        <f t="shared" si="6"/>
        <v>0.32414892184398364</v>
      </c>
      <c r="CA20" s="7">
        <f t="shared" si="7"/>
        <v>0.12674742001532147</v>
      </c>
      <c r="CB20" s="7">
        <f t="shared" si="8"/>
        <v>1.128131412431526</v>
      </c>
      <c r="CC20" s="7">
        <f t="shared" si="52"/>
        <v>3.2605630980841807</v>
      </c>
      <c r="CD20" s="7">
        <f t="shared" si="53"/>
        <v>5.2359261832453499E-2</v>
      </c>
      <c r="CE20" s="7">
        <f t="shared" si="54"/>
        <v>7.6357256838994692E-2</v>
      </c>
      <c r="CF20" s="7">
        <f t="shared" si="55"/>
        <v>0.31602864565064709</v>
      </c>
      <c r="CG20" s="7">
        <f t="shared" si="9"/>
        <v>0.11559205982275808</v>
      </c>
      <c r="CH20" s="7">
        <f t="shared" si="56"/>
        <v>5.8310081273321126E-7</v>
      </c>
      <c r="CI20" s="7">
        <f t="shared" si="57"/>
        <v>23.719999999999672</v>
      </c>
      <c r="CJ20" s="7">
        <f t="shared" si="58"/>
        <v>12.649999999999963</v>
      </c>
      <c r="CK20" s="7">
        <f t="shared" si="99"/>
        <v>29.179794001041987</v>
      </c>
      <c r="CL20" s="14">
        <f t="shared" si="59"/>
        <v>18.109793417941464</v>
      </c>
      <c r="CO20" s="24">
        <v>3000</v>
      </c>
      <c r="CP20" s="27">
        <f t="shared" si="60"/>
        <v>6.69</v>
      </c>
      <c r="CQ20" s="27">
        <f t="shared" si="61"/>
        <v>2.1816615649929121</v>
      </c>
      <c r="CR20" s="27">
        <f t="shared" si="62"/>
        <v>2.1816615649929121</v>
      </c>
      <c r="CS20" s="27">
        <f t="shared" si="10"/>
        <v>3.1415926535897931</v>
      </c>
      <c r="CT20" s="27">
        <f t="shared" si="11"/>
        <v>3.1415926535897931</v>
      </c>
      <c r="CU20" s="6">
        <f t="shared" si="63"/>
        <v>1.7671458676442586</v>
      </c>
      <c r="CV20" s="28">
        <f t="shared" si="64"/>
        <v>3.066470119540166</v>
      </c>
      <c r="CW20" s="28">
        <f t="shared" si="65"/>
        <v>3.066470119540166</v>
      </c>
      <c r="CX20" s="28">
        <f t="shared" si="66"/>
        <v>2.1294931385695599</v>
      </c>
      <c r="CY20" s="28">
        <f t="shared" si="67"/>
        <v>2.1294931385695599</v>
      </c>
      <c r="CZ20" s="7">
        <f t="shared" si="68"/>
        <v>3.7857655796792176</v>
      </c>
      <c r="DA20" s="28">
        <f t="shared" si="12"/>
        <v>5.9865341421636617E-2</v>
      </c>
      <c r="DB20" s="28">
        <f t="shared" si="13"/>
        <v>0.32414892184398364</v>
      </c>
      <c r="DC20" s="28">
        <f t="shared" si="14"/>
        <v>0.12674742001532147</v>
      </c>
      <c r="DD20" s="28">
        <f t="shared" si="69"/>
        <v>5.9937849166727348</v>
      </c>
      <c r="DE20" s="7">
        <f t="shared" si="70"/>
        <v>18.943320230471851</v>
      </c>
      <c r="DF20" s="28">
        <f t="shared" si="71"/>
        <v>5.2359261832453499E-2</v>
      </c>
      <c r="DG20" s="28">
        <f t="shared" si="72"/>
        <v>7.6357256838994692E-2</v>
      </c>
      <c r="DH20" s="28">
        <f t="shared" si="73"/>
        <v>0.31602864565064709</v>
      </c>
      <c r="DI20" s="28">
        <f t="shared" si="15"/>
        <v>0.11559205982275808</v>
      </c>
      <c r="DJ20" s="7">
        <f t="shared" si="74"/>
        <v>5.8310081273321126E-7</v>
      </c>
      <c r="DK20" s="28">
        <f t="shared" si="75"/>
        <v>23.719999999999672</v>
      </c>
      <c r="DL20" s="28">
        <f t="shared" si="76"/>
        <v>12.649999999999963</v>
      </c>
      <c r="DM20" s="28">
        <f t="shared" si="77"/>
        <v>49.728204637670871</v>
      </c>
      <c r="DN20" s="29">
        <f t="shared" si="78"/>
        <v>38.658204054570348</v>
      </c>
      <c r="DP20" s="24">
        <v>3000</v>
      </c>
      <c r="DQ20" s="27">
        <f t="shared" si="79"/>
        <v>6.69</v>
      </c>
      <c r="DR20" s="27">
        <f t="shared" si="80"/>
        <v>2.1816615649929121</v>
      </c>
      <c r="DS20" s="27">
        <f t="shared" si="81"/>
        <v>2.1816615649929121</v>
      </c>
      <c r="DT20" s="27">
        <f t="shared" si="16"/>
        <v>3.1415926535897931</v>
      </c>
      <c r="DU20" s="27">
        <f t="shared" si="17"/>
        <v>3.1415926535897931</v>
      </c>
      <c r="DV20" s="6">
        <f t="shared" si="82"/>
        <v>1.7671458676442586</v>
      </c>
      <c r="DW20" s="28">
        <f t="shared" si="83"/>
        <v>3.066470119540166</v>
      </c>
      <c r="DX20" s="28">
        <f t="shared" si="84"/>
        <v>3.066470119540166</v>
      </c>
      <c r="DY20" s="28">
        <f t="shared" si="85"/>
        <v>2.1294931385695599</v>
      </c>
      <c r="DZ20" s="28">
        <f t="shared" si="86"/>
        <v>2.1294931385695599</v>
      </c>
      <c r="EA20" s="7">
        <f t="shared" si="87"/>
        <v>3.7857655796792176</v>
      </c>
      <c r="EB20" s="28">
        <f t="shared" si="18"/>
        <v>5.9865341421636617E-2</v>
      </c>
      <c r="EC20" s="28">
        <f t="shared" si="19"/>
        <v>0.32414892184398364</v>
      </c>
      <c r="ED20" s="28">
        <f t="shared" si="20"/>
        <v>0.12674742001532147</v>
      </c>
      <c r="EE20" s="28">
        <f t="shared" si="88"/>
        <v>5.9937849166727348</v>
      </c>
      <c r="EF20" s="7">
        <f t="shared" si="89"/>
        <v>42.091139770184682</v>
      </c>
      <c r="EG20" s="28">
        <f t="shared" si="90"/>
        <v>5.2359261832453499E-2</v>
      </c>
      <c r="EH20" s="28">
        <f t="shared" si="91"/>
        <v>7.6357256838994692E-2</v>
      </c>
      <c r="EI20" s="28">
        <f t="shared" si="92"/>
        <v>0.31602864565064709</v>
      </c>
      <c r="EJ20" s="28">
        <f t="shared" si="21"/>
        <v>0.11559205982275808</v>
      </c>
      <c r="EK20" s="7">
        <f t="shared" si="93"/>
        <v>5.8310081273321126E-7</v>
      </c>
      <c r="EL20" s="28">
        <f t="shared" si="94"/>
        <v>23.719999999999672</v>
      </c>
      <c r="EM20" s="28">
        <f t="shared" si="95"/>
        <v>12.649999999999963</v>
      </c>
      <c r="EN20" s="28">
        <f t="shared" si="96"/>
        <v>72.876024177383698</v>
      </c>
      <c r="EO20" s="29">
        <f t="shared" si="97"/>
        <v>61.806023594283175</v>
      </c>
    </row>
    <row r="21" spans="1:145" x14ac:dyDescent="0.25">
      <c r="A21" s="1" t="s">
        <v>81</v>
      </c>
      <c r="F21" s="1" t="s">
        <v>81</v>
      </c>
      <c r="J21" s="1" t="s">
        <v>54</v>
      </c>
      <c r="O21" s="19" t="s">
        <v>103</v>
      </c>
      <c r="T21" s="19" t="s">
        <v>123</v>
      </c>
      <c r="Y21" s="19" t="s">
        <v>129</v>
      </c>
      <c r="Z21" s="17"/>
      <c r="AA21" s="17"/>
      <c r="AD21" s="19" t="s">
        <v>129</v>
      </c>
      <c r="AE21" s="17"/>
      <c r="AF21" s="17"/>
      <c r="AH21" s="19" t="s">
        <v>129</v>
      </c>
      <c r="AI21" s="17"/>
      <c r="AJ21" s="17"/>
      <c r="AL21" s="3">
        <v>3500</v>
      </c>
      <c r="AM21" s="6">
        <f t="shared" si="22"/>
        <v>7.8050000000000006</v>
      </c>
      <c r="AN21" s="6">
        <f t="shared" si="23"/>
        <v>2.1816615649929121</v>
      </c>
      <c r="AO21" s="6">
        <f t="shared" si="24"/>
        <v>2.1816615649929121</v>
      </c>
      <c r="AP21" s="6">
        <f t="shared" si="0"/>
        <v>3.1415926535897931</v>
      </c>
      <c r="AQ21" s="6">
        <f t="shared" si="25"/>
        <v>3.1415926535897931</v>
      </c>
      <c r="AR21" s="6">
        <f t="shared" si="26"/>
        <v>1.7671458676442586</v>
      </c>
      <c r="AS21" s="7">
        <f t="shared" si="27"/>
        <v>3.5775484727968601</v>
      </c>
      <c r="AT21" s="7">
        <f t="shared" si="28"/>
        <v>3.5775484727968601</v>
      </c>
      <c r="AU21" s="7">
        <f t="shared" si="29"/>
        <v>2.4844086616644865</v>
      </c>
      <c r="AV21" s="7">
        <f t="shared" si="30"/>
        <v>2.4844086616644865</v>
      </c>
      <c r="AW21" s="7">
        <f t="shared" si="31"/>
        <v>4.4167265096257537</v>
      </c>
      <c r="AX21" s="7">
        <f t="shared" si="1"/>
        <v>8.1483381379449826E-2</v>
      </c>
      <c r="AY21" s="7">
        <f t="shared" si="2"/>
        <v>0.44120269917653315</v>
      </c>
      <c r="AZ21" s="7">
        <f t="shared" si="3"/>
        <v>0.17251732168752087</v>
      </c>
      <c r="BA21" s="7">
        <f t="shared" si="32"/>
        <v>0.24765873922817089</v>
      </c>
      <c r="BB21" s="7">
        <f t="shared" si="33"/>
        <v>4.4379886612812456</v>
      </c>
      <c r="BC21" s="7">
        <f t="shared" si="34"/>
        <v>6.9637805385279736E-2</v>
      </c>
      <c r="BD21" s="7">
        <f t="shared" si="35"/>
        <v>0.10155513285353296</v>
      </c>
      <c r="BE21" s="7">
        <f t="shared" si="36"/>
        <v>0.42031802114430317</v>
      </c>
      <c r="BF21" s="7">
        <f t="shared" si="37"/>
        <v>0.15373741119152898</v>
      </c>
      <c r="BG21" s="7">
        <f t="shared" si="38"/>
        <v>7.7552393780970657E-7</v>
      </c>
      <c r="BH21" s="7">
        <f t="shared" si="39"/>
        <v>23.719999999999672</v>
      </c>
      <c r="BI21" s="7">
        <f t="shared" si="40"/>
        <v>12.649999999999963</v>
      </c>
      <c r="BJ21" s="7">
        <f t="shared" si="98"/>
        <v>29.846099948851176</v>
      </c>
      <c r="BK21" s="14">
        <f t="shared" si="41"/>
        <v>18.77609917332753</v>
      </c>
      <c r="BM21" s="3">
        <v>3500</v>
      </c>
      <c r="BN21" s="6">
        <f t="shared" si="42"/>
        <v>7.8050000000000006</v>
      </c>
      <c r="BO21" s="6">
        <f t="shared" si="43"/>
        <v>2.1816615649929121</v>
      </c>
      <c r="BP21" s="6">
        <f t="shared" si="44"/>
        <v>2.1816615649929121</v>
      </c>
      <c r="BQ21" s="6">
        <f t="shared" si="4"/>
        <v>3.1415926535897931</v>
      </c>
      <c r="BR21" s="6">
        <f t="shared" si="45"/>
        <v>3.1415926535897931</v>
      </c>
      <c r="BS21" s="6">
        <f t="shared" si="46"/>
        <v>1.7671458676442586</v>
      </c>
      <c r="BT21" s="7">
        <f t="shared" si="47"/>
        <v>3.5775484727968601</v>
      </c>
      <c r="BU21" s="7">
        <f t="shared" si="48"/>
        <v>3.5775484727968601</v>
      </c>
      <c r="BV21" s="7">
        <f t="shared" si="49"/>
        <v>2.4844086616644865</v>
      </c>
      <c r="BW21" s="7">
        <f t="shared" si="50"/>
        <v>2.4844086616644865</v>
      </c>
      <c r="BX21" s="7">
        <f t="shared" si="51"/>
        <v>4.4167265096257537</v>
      </c>
      <c r="BY21" s="7">
        <f t="shared" si="5"/>
        <v>8.1483381379449826E-2</v>
      </c>
      <c r="BZ21" s="7">
        <f t="shared" si="6"/>
        <v>0.44120269917653315</v>
      </c>
      <c r="CA21" s="7">
        <f t="shared" si="7"/>
        <v>0.17251732168752087</v>
      </c>
      <c r="CB21" s="7">
        <f t="shared" si="8"/>
        <v>1.5355122002540216</v>
      </c>
      <c r="CC21" s="7">
        <f t="shared" si="52"/>
        <v>4.4379886612812456</v>
      </c>
      <c r="CD21" s="7">
        <f t="shared" si="53"/>
        <v>6.9637805385279736E-2</v>
      </c>
      <c r="CE21" s="7">
        <f t="shared" si="54"/>
        <v>0.10155513285353296</v>
      </c>
      <c r="CF21" s="7">
        <f t="shared" si="55"/>
        <v>0.42031802114430317</v>
      </c>
      <c r="CG21" s="7">
        <f t="shared" si="9"/>
        <v>0.15373741119152898</v>
      </c>
      <c r="CH21" s="7">
        <f t="shared" si="56"/>
        <v>7.7552393780970657E-7</v>
      </c>
      <c r="CI21" s="7">
        <f t="shared" si="57"/>
        <v>23.719999999999672</v>
      </c>
      <c r="CJ21" s="7">
        <f t="shared" si="58"/>
        <v>12.649999999999963</v>
      </c>
      <c r="CK21" s="7">
        <f t="shared" si="99"/>
        <v>31.133953409877027</v>
      </c>
      <c r="CL21" s="14">
        <f t="shared" si="59"/>
        <v>20.063952634353377</v>
      </c>
      <c r="CO21" s="24">
        <v>3500</v>
      </c>
      <c r="CP21" s="27">
        <f t="shared" si="60"/>
        <v>7.8050000000000006</v>
      </c>
      <c r="CQ21" s="27">
        <f t="shared" si="61"/>
        <v>2.1816615649929121</v>
      </c>
      <c r="CR21" s="27">
        <f t="shared" si="62"/>
        <v>2.1816615649929121</v>
      </c>
      <c r="CS21" s="27">
        <f t="shared" si="10"/>
        <v>3.1415926535897931</v>
      </c>
      <c r="CT21" s="27">
        <f t="shared" si="11"/>
        <v>3.1415926535897931</v>
      </c>
      <c r="CU21" s="6">
        <f t="shared" si="63"/>
        <v>1.7671458676442586</v>
      </c>
      <c r="CV21" s="28">
        <f t="shared" si="64"/>
        <v>3.5775484727968601</v>
      </c>
      <c r="CW21" s="28">
        <f t="shared" si="65"/>
        <v>3.5775484727968601</v>
      </c>
      <c r="CX21" s="28">
        <f t="shared" si="66"/>
        <v>2.4844086616644865</v>
      </c>
      <c r="CY21" s="28">
        <f t="shared" si="67"/>
        <v>2.4844086616644865</v>
      </c>
      <c r="CZ21" s="7">
        <f t="shared" si="68"/>
        <v>4.4167265096257537</v>
      </c>
      <c r="DA21" s="28">
        <f t="shared" si="12"/>
        <v>8.1483381379449826E-2</v>
      </c>
      <c r="DB21" s="28">
        <f t="shared" si="13"/>
        <v>0.44120269917653315</v>
      </c>
      <c r="DC21" s="28">
        <f t="shared" si="14"/>
        <v>0.17251732168752087</v>
      </c>
      <c r="DD21" s="28">
        <f t="shared" si="69"/>
        <v>8.1582072476934435</v>
      </c>
      <c r="DE21" s="7">
        <f t="shared" si="70"/>
        <v>25.783963647031129</v>
      </c>
      <c r="DF21" s="28">
        <f t="shared" si="71"/>
        <v>6.9637805385279736E-2</v>
      </c>
      <c r="DG21" s="28">
        <f t="shared" si="72"/>
        <v>0.10155513285353296</v>
      </c>
      <c r="DH21" s="28">
        <f t="shared" si="73"/>
        <v>0.42031802114430317</v>
      </c>
      <c r="DI21" s="28">
        <f t="shared" si="15"/>
        <v>0.15373741119152898</v>
      </c>
      <c r="DJ21" s="7">
        <f t="shared" si="74"/>
        <v>7.7552393780970657E-7</v>
      </c>
      <c r="DK21" s="28">
        <f t="shared" si="75"/>
        <v>23.719999999999672</v>
      </c>
      <c r="DL21" s="28">
        <f t="shared" si="76"/>
        <v>12.649999999999963</v>
      </c>
      <c r="DM21" s="28">
        <f t="shared" si="77"/>
        <v>59.102623443066328</v>
      </c>
      <c r="DN21" s="29">
        <f t="shared" si="78"/>
        <v>48.032622667542682</v>
      </c>
      <c r="DP21" s="24">
        <v>3500</v>
      </c>
      <c r="DQ21" s="27">
        <f t="shared" si="79"/>
        <v>7.8050000000000006</v>
      </c>
      <c r="DR21" s="27">
        <f t="shared" si="80"/>
        <v>2.1816615649929121</v>
      </c>
      <c r="DS21" s="27">
        <f t="shared" si="81"/>
        <v>2.1816615649929121</v>
      </c>
      <c r="DT21" s="27">
        <f t="shared" si="16"/>
        <v>3.1415926535897931</v>
      </c>
      <c r="DU21" s="27">
        <f t="shared" si="17"/>
        <v>3.1415926535897931</v>
      </c>
      <c r="DV21" s="6">
        <f t="shared" si="82"/>
        <v>1.7671458676442586</v>
      </c>
      <c r="DW21" s="28">
        <f t="shared" si="83"/>
        <v>3.5775484727968601</v>
      </c>
      <c r="DX21" s="28">
        <f t="shared" si="84"/>
        <v>3.5775484727968601</v>
      </c>
      <c r="DY21" s="28">
        <f t="shared" si="85"/>
        <v>2.4844086616644865</v>
      </c>
      <c r="DZ21" s="28">
        <f t="shared" si="86"/>
        <v>2.4844086616644865</v>
      </c>
      <c r="EA21" s="7">
        <f t="shared" si="87"/>
        <v>4.4167265096257537</v>
      </c>
      <c r="EB21" s="28">
        <f t="shared" si="18"/>
        <v>8.1483381379449826E-2</v>
      </c>
      <c r="EC21" s="28">
        <f t="shared" si="19"/>
        <v>0.44120269917653315</v>
      </c>
      <c r="ED21" s="28">
        <f t="shared" si="20"/>
        <v>0.17251732168752087</v>
      </c>
      <c r="EE21" s="28">
        <f t="shared" si="88"/>
        <v>8.1582072476934435</v>
      </c>
      <c r="EF21" s="7">
        <f t="shared" si="89"/>
        <v>57.290718020529148</v>
      </c>
      <c r="EG21" s="28">
        <f t="shared" si="90"/>
        <v>6.9637805385279736E-2</v>
      </c>
      <c r="EH21" s="28">
        <f t="shared" si="91"/>
        <v>0.10155513285353296</v>
      </c>
      <c r="EI21" s="28">
        <f t="shared" si="92"/>
        <v>0.42031802114430317</v>
      </c>
      <c r="EJ21" s="28">
        <f t="shared" si="21"/>
        <v>0.15373741119152898</v>
      </c>
      <c r="EK21" s="7">
        <f t="shared" si="93"/>
        <v>7.7552393780970657E-7</v>
      </c>
      <c r="EL21" s="28">
        <f t="shared" si="94"/>
        <v>23.719999999999672</v>
      </c>
      <c r="EM21" s="28">
        <f t="shared" si="95"/>
        <v>12.649999999999963</v>
      </c>
      <c r="EN21" s="28">
        <f t="shared" si="96"/>
        <v>90.609377816564361</v>
      </c>
      <c r="EO21" s="29">
        <f t="shared" si="97"/>
        <v>79.539377041040709</v>
      </c>
    </row>
    <row r="22" spans="1:145" x14ac:dyDescent="0.25">
      <c r="A22" s="4" t="s">
        <v>23</v>
      </c>
      <c r="F22" s="4" t="s">
        <v>23</v>
      </c>
      <c r="J22" s="4" t="s">
        <v>23</v>
      </c>
      <c r="O22" s="4" t="s">
        <v>23</v>
      </c>
      <c r="T22" s="4" t="s">
        <v>23</v>
      </c>
      <c r="Y22" s="21" t="s">
        <v>23</v>
      </c>
      <c r="Z22" s="17"/>
      <c r="AA22" s="17"/>
      <c r="AD22" s="21" t="s">
        <v>23</v>
      </c>
      <c r="AE22" s="17"/>
      <c r="AF22" s="17"/>
      <c r="AH22" s="21" t="s">
        <v>23</v>
      </c>
      <c r="AI22" s="17"/>
      <c r="AJ22" s="17"/>
      <c r="AL22" s="3">
        <v>4000</v>
      </c>
      <c r="AM22" s="6">
        <f t="shared" si="22"/>
        <v>8.9200000000000017</v>
      </c>
      <c r="AN22" s="6">
        <f t="shared" si="23"/>
        <v>2.1816615649929121</v>
      </c>
      <c r="AO22" s="6">
        <f t="shared" si="24"/>
        <v>2.1816615649929121</v>
      </c>
      <c r="AP22" s="6">
        <f t="shared" si="0"/>
        <v>3.1415926535897931</v>
      </c>
      <c r="AQ22" s="6">
        <f t="shared" si="25"/>
        <v>3.1415926535897931</v>
      </c>
      <c r="AR22" s="6">
        <f t="shared" si="26"/>
        <v>1.7671458676442586</v>
      </c>
      <c r="AS22" s="7">
        <f t="shared" si="27"/>
        <v>4.088626826053555</v>
      </c>
      <c r="AT22" s="7">
        <f t="shared" si="28"/>
        <v>4.088626826053555</v>
      </c>
      <c r="AU22" s="7">
        <f t="shared" si="29"/>
        <v>2.8393241847594135</v>
      </c>
      <c r="AV22" s="7">
        <f t="shared" si="30"/>
        <v>2.8393241847594135</v>
      </c>
      <c r="AW22" s="7">
        <f t="shared" si="31"/>
        <v>5.0476874395722904</v>
      </c>
      <c r="AX22" s="7">
        <f t="shared" si="1"/>
        <v>0.10642727363846512</v>
      </c>
      <c r="AY22" s="7">
        <f t="shared" si="2"/>
        <v>0.57626474994485988</v>
      </c>
      <c r="AZ22" s="7">
        <f t="shared" si="3"/>
        <v>0.22532874669390487</v>
      </c>
      <c r="BA22" s="7">
        <f t="shared" si="32"/>
        <v>0.32347263899189677</v>
      </c>
      <c r="BB22" s="7">
        <f t="shared" si="33"/>
        <v>5.7965566188163224</v>
      </c>
      <c r="BC22" s="7">
        <f t="shared" si="34"/>
        <v>8.915181268222358E-2</v>
      </c>
      <c r="BD22" s="7">
        <f t="shared" si="35"/>
        <v>0.13001306016157604</v>
      </c>
      <c r="BE22" s="7">
        <f t="shared" si="36"/>
        <v>0.53810014949064977</v>
      </c>
      <c r="BF22" s="7">
        <f t="shared" si="37"/>
        <v>0.19681793257221741</v>
      </c>
      <c r="BG22" s="7">
        <f t="shared" si="38"/>
        <v>9.9284238570801256E-7</v>
      </c>
      <c r="BH22" s="7">
        <f t="shared" si="39"/>
        <v>23.719999999999672</v>
      </c>
      <c r="BI22" s="7">
        <f t="shared" si="40"/>
        <v>12.649999999999963</v>
      </c>
      <c r="BJ22" s="7">
        <f t="shared" si="98"/>
        <v>31.702133975834172</v>
      </c>
      <c r="BK22" s="14">
        <f t="shared" si="41"/>
        <v>20.632132982992079</v>
      </c>
      <c r="BM22" s="3">
        <v>4000</v>
      </c>
      <c r="BN22" s="6">
        <f t="shared" si="42"/>
        <v>8.9200000000000017</v>
      </c>
      <c r="BO22" s="6">
        <f t="shared" si="43"/>
        <v>2.1816615649929121</v>
      </c>
      <c r="BP22" s="6">
        <f t="shared" si="44"/>
        <v>2.1816615649929121</v>
      </c>
      <c r="BQ22" s="6">
        <f t="shared" si="4"/>
        <v>3.1415926535897931</v>
      </c>
      <c r="BR22" s="6">
        <f t="shared" si="45"/>
        <v>3.1415926535897931</v>
      </c>
      <c r="BS22" s="6">
        <f t="shared" si="46"/>
        <v>1.7671458676442586</v>
      </c>
      <c r="BT22" s="7">
        <f t="shared" si="47"/>
        <v>4.088626826053555</v>
      </c>
      <c r="BU22" s="7">
        <f t="shared" si="48"/>
        <v>4.088626826053555</v>
      </c>
      <c r="BV22" s="7">
        <f t="shared" si="49"/>
        <v>2.8393241847594135</v>
      </c>
      <c r="BW22" s="7">
        <f t="shared" si="50"/>
        <v>2.8393241847594135</v>
      </c>
      <c r="BX22" s="7">
        <f t="shared" si="51"/>
        <v>5.0476874395722904</v>
      </c>
      <c r="BY22" s="7">
        <f t="shared" si="5"/>
        <v>0.10642727363846512</v>
      </c>
      <c r="BZ22" s="7">
        <f t="shared" si="6"/>
        <v>0.57626474994485988</v>
      </c>
      <c r="CA22" s="7">
        <f t="shared" si="7"/>
        <v>0.22532874669390487</v>
      </c>
      <c r="CB22" s="7">
        <f t="shared" si="8"/>
        <v>2.0055669554338245</v>
      </c>
      <c r="CC22" s="7">
        <f t="shared" si="52"/>
        <v>5.7965566188163224</v>
      </c>
      <c r="CD22" s="7">
        <f t="shared" si="53"/>
        <v>8.915181268222358E-2</v>
      </c>
      <c r="CE22" s="7">
        <f t="shared" si="54"/>
        <v>0.13001306016157604</v>
      </c>
      <c r="CF22" s="7">
        <f t="shared" si="55"/>
        <v>0.53810014949064977</v>
      </c>
      <c r="CG22" s="7">
        <f t="shared" si="9"/>
        <v>0.19681793257221741</v>
      </c>
      <c r="CH22" s="7">
        <f t="shared" si="56"/>
        <v>9.9284238570801256E-7</v>
      </c>
      <c r="CI22" s="7">
        <f t="shared" si="57"/>
        <v>23.719999999999672</v>
      </c>
      <c r="CJ22" s="7">
        <f t="shared" si="58"/>
        <v>12.649999999999963</v>
      </c>
      <c r="CK22" s="7">
        <f t="shared" si="99"/>
        <v>33.384228292276099</v>
      </c>
      <c r="CL22" s="14">
        <f t="shared" si="59"/>
        <v>22.314227299434005</v>
      </c>
      <c r="CO22" s="24">
        <v>4000</v>
      </c>
      <c r="CP22" s="27">
        <f t="shared" si="60"/>
        <v>8.9200000000000017</v>
      </c>
      <c r="CQ22" s="27">
        <f t="shared" si="61"/>
        <v>2.1816615649929121</v>
      </c>
      <c r="CR22" s="27">
        <f t="shared" si="62"/>
        <v>2.1816615649929121</v>
      </c>
      <c r="CS22" s="27">
        <f t="shared" si="10"/>
        <v>3.1415926535897931</v>
      </c>
      <c r="CT22" s="27">
        <f t="shared" si="11"/>
        <v>3.1415926535897931</v>
      </c>
      <c r="CU22" s="6">
        <f t="shared" si="63"/>
        <v>1.7671458676442586</v>
      </c>
      <c r="CV22" s="28">
        <f t="shared" si="64"/>
        <v>4.088626826053555</v>
      </c>
      <c r="CW22" s="28">
        <f t="shared" si="65"/>
        <v>4.088626826053555</v>
      </c>
      <c r="CX22" s="28">
        <f t="shared" si="66"/>
        <v>2.8393241847594135</v>
      </c>
      <c r="CY22" s="28">
        <f t="shared" si="67"/>
        <v>2.8393241847594135</v>
      </c>
      <c r="CZ22" s="7">
        <f t="shared" si="68"/>
        <v>5.0476874395722904</v>
      </c>
      <c r="DA22" s="28">
        <f t="shared" si="12"/>
        <v>0.10642727363846512</v>
      </c>
      <c r="DB22" s="28">
        <f t="shared" si="13"/>
        <v>0.57626474994485988</v>
      </c>
      <c r="DC22" s="28">
        <f t="shared" si="14"/>
        <v>0.22532874669390487</v>
      </c>
      <c r="DD22" s="28">
        <f t="shared" si="69"/>
        <v>10.655617629640419</v>
      </c>
      <c r="DE22" s="7">
        <f t="shared" si="70"/>
        <v>33.677013743061075</v>
      </c>
      <c r="DF22" s="28">
        <f t="shared" si="71"/>
        <v>8.915181268222358E-2</v>
      </c>
      <c r="DG22" s="28">
        <f t="shared" si="72"/>
        <v>0.13001306016157604</v>
      </c>
      <c r="DH22" s="28">
        <f t="shared" si="73"/>
        <v>0.53810014949064977</v>
      </c>
      <c r="DI22" s="28">
        <f t="shared" si="15"/>
        <v>0.19681793257221741</v>
      </c>
      <c r="DJ22" s="7">
        <f t="shared" si="74"/>
        <v>9.9284238570801256E-7</v>
      </c>
      <c r="DK22" s="28">
        <f t="shared" si="75"/>
        <v>23.719999999999672</v>
      </c>
      <c r="DL22" s="28">
        <f t="shared" si="76"/>
        <v>12.649999999999963</v>
      </c>
      <c r="DM22" s="28">
        <f t="shared" si="77"/>
        <v>69.914736090727445</v>
      </c>
      <c r="DN22" s="29">
        <f t="shared" si="78"/>
        <v>58.844735097885355</v>
      </c>
      <c r="DP22" s="24">
        <v>4000</v>
      </c>
      <c r="DQ22" s="27">
        <f t="shared" si="79"/>
        <v>8.9200000000000017</v>
      </c>
      <c r="DR22" s="27">
        <f t="shared" si="80"/>
        <v>2.1816615649929121</v>
      </c>
      <c r="DS22" s="27">
        <f t="shared" si="81"/>
        <v>2.1816615649929121</v>
      </c>
      <c r="DT22" s="27">
        <f t="shared" si="16"/>
        <v>3.1415926535897931</v>
      </c>
      <c r="DU22" s="27">
        <f t="shared" si="17"/>
        <v>3.1415926535897931</v>
      </c>
      <c r="DV22" s="6">
        <f t="shared" si="82"/>
        <v>1.7671458676442586</v>
      </c>
      <c r="DW22" s="28">
        <f t="shared" si="83"/>
        <v>4.088626826053555</v>
      </c>
      <c r="DX22" s="28">
        <f t="shared" si="84"/>
        <v>4.088626826053555</v>
      </c>
      <c r="DY22" s="28">
        <f t="shared" si="85"/>
        <v>2.8393241847594135</v>
      </c>
      <c r="DZ22" s="28">
        <f t="shared" si="86"/>
        <v>2.8393241847594135</v>
      </c>
      <c r="EA22" s="7">
        <f t="shared" si="87"/>
        <v>5.0476874395722904</v>
      </c>
      <c r="EB22" s="28">
        <f t="shared" si="18"/>
        <v>0.10642727363846512</v>
      </c>
      <c r="EC22" s="28">
        <f t="shared" si="19"/>
        <v>0.57626474994485988</v>
      </c>
      <c r="ED22" s="28">
        <f t="shared" si="20"/>
        <v>0.22532874669390487</v>
      </c>
      <c r="EE22" s="28">
        <f t="shared" si="88"/>
        <v>10.655617629640419</v>
      </c>
      <c r="EF22" s="7">
        <f t="shared" si="89"/>
        <v>74.828692924772795</v>
      </c>
      <c r="EG22" s="28">
        <f t="shared" si="90"/>
        <v>8.915181268222358E-2</v>
      </c>
      <c r="EH22" s="28">
        <f t="shared" si="91"/>
        <v>0.13001306016157604</v>
      </c>
      <c r="EI22" s="28">
        <f t="shared" si="92"/>
        <v>0.53810014949064977</v>
      </c>
      <c r="EJ22" s="28">
        <f t="shared" si="21"/>
        <v>0.19681793257221741</v>
      </c>
      <c r="EK22" s="7">
        <f t="shared" si="93"/>
        <v>9.9284238570801256E-7</v>
      </c>
      <c r="EL22" s="28">
        <f t="shared" si="94"/>
        <v>23.719999999999672</v>
      </c>
      <c r="EM22" s="28">
        <f t="shared" si="95"/>
        <v>12.649999999999963</v>
      </c>
      <c r="EN22" s="28">
        <f t="shared" si="96"/>
        <v>111.06641527243916</v>
      </c>
      <c r="EO22" s="29">
        <f t="shared" si="97"/>
        <v>99.996414279597062</v>
      </c>
    </row>
    <row r="23" spans="1:145" x14ac:dyDescent="0.25">
      <c r="A23" t="s">
        <v>24</v>
      </c>
      <c r="C23" s="5">
        <v>24</v>
      </c>
      <c r="D23" t="s">
        <v>6</v>
      </c>
      <c r="F23" t="s">
        <v>24</v>
      </c>
      <c r="H23" s="5">
        <v>35</v>
      </c>
      <c r="I23" t="s">
        <v>6</v>
      </c>
      <c r="J23" t="s">
        <v>24</v>
      </c>
      <c r="L23" s="5">
        <v>350</v>
      </c>
      <c r="M23" t="s">
        <v>6</v>
      </c>
      <c r="O23" t="s">
        <v>24</v>
      </c>
      <c r="Q23" s="18">
        <v>200</v>
      </c>
      <c r="R23" t="s">
        <v>6</v>
      </c>
      <c r="S23" s="17"/>
      <c r="T23" t="s">
        <v>24</v>
      </c>
      <c r="V23" s="18">
        <v>20</v>
      </c>
      <c r="W23" t="s">
        <v>6</v>
      </c>
      <c r="X23" s="17" t="s">
        <v>114</v>
      </c>
      <c r="Y23" s="17" t="s">
        <v>24</v>
      </c>
      <c r="Z23" s="17"/>
      <c r="AA23" s="18">
        <v>20</v>
      </c>
      <c r="AB23" s="17"/>
      <c r="AC23" s="17"/>
      <c r="AD23" s="17" t="s">
        <v>24</v>
      </c>
      <c r="AE23" s="17"/>
      <c r="AF23" s="18">
        <v>20</v>
      </c>
      <c r="AG23" s="17"/>
      <c r="AH23" s="17" t="s">
        <v>24</v>
      </c>
      <c r="AI23" s="17"/>
      <c r="AJ23" s="18">
        <v>20</v>
      </c>
      <c r="AK23" s="17"/>
      <c r="AL23" s="3">
        <v>4500</v>
      </c>
      <c r="AM23" s="6">
        <f t="shared" si="22"/>
        <v>10.035</v>
      </c>
      <c r="AN23" s="6">
        <f t="shared" si="23"/>
        <v>2.1816615649929121</v>
      </c>
      <c r="AO23" s="6">
        <f t="shared" si="24"/>
        <v>2.1816615649929121</v>
      </c>
      <c r="AP23" s="6">
        <f t="shared" si="0"/>
        <v>3.1415926535897931</v>
      </c>
      <c r="AQ23" s="6">
        <f t="shared" si="25"/>
        <v>3.1415926535897931</v>
      </c>
      <c r="AR23" s="6">
        <f t="shared" si="26"/>
        <v>1.7671458676442586</v>
      </c>
      <c r="AS23" s="7">
        <f t="shared" si="27"/>
        <v>4.5997051793102486</v>
      </c>
      <c r="AT23" s="7">
        <f t="shared" si="28"/>
        <v>4.5997051793102486</v>
      </c>
      <c r="AU23" s="7">
        <f t="shared" si="29"/>
        <v>3.1942397078543396</v>
      </c>
      <c r="AV23" s="7">
        <f t="shared" si="30"/>
        <v>3.1942397078543396</v>
      </c>
      <c r="AW23" s="7">
        <f t="shared" si="31"/>
        <v>5.6786483695188261</v>
      </c>
      <c r="AX23" s="7">
        <f t="shared" si="1"/>
        <v>0.13469701819868235</v>
      </c>
      <c r="AY23" s="7">
        <f t="shared" si="2"/>
        <v>0.72933507414896304</v>
      </c>
      <c r="AZ23" s="7">
        <f t="shared" si="3"/>
        <v>0.28518169503447327</v>
      </c>
      <c r="BA23" s="7">
        <f t="shared" si="32"/>
        <v>0.40939505872411924</v>
      </c>
      <c r="BB23" s="7">
        <f t="shared" si="33"/>
        <v>7.3362669706894055</v>
      </c>
      <c r="BC23" s="7">
        <f t="shared" si="34"/>
        <v>0.11085680162672526</v>
      </c>
      <c r="BD23" s="7">
        <f t="shared" si="35"/>
        <v>0.16166616903897435</v>
      </c>
      <c r="BE23" s="7">
        <f t="shared" si="36"/>
        <v>0.66910654682953508</v>
      </c>
      <c r="BF23" s="7">
        <f t="shared" si="37"/>
        <v>0.24473542209973503</v>
      </c>
      <c r="BG23" s="7">
        <f t="shared" si="38"/>
        <v>1.2345607799512952E-6</v>
      </c>
      <c r="BH23" s="7">
        <f t="shared" si="39"/>
        <v>23.719999999999672</v>
      </c>
      <c r="BI23" s="7">
        <f t="shared" si="40"/>
        <v>12.649999999999963</v>
      </c>
      <c r="BJ23" s="7">
        <f t="shared" si="98"/>
        <v>33.80124199095107</v>
      </c>
      <c r="BK23" s="14">
        <f t="shared" si="41"/>
        <v>22.731240756390577</v>
      </c>
      <c r="BL23" s="17"/>
      <c r="BM23" s="3">
        <v>4500</v>
      </c>
      <c r="BN23" s="6">
        <f t="shared" si="42"/>
        <v>10.035</v>
      </c>
      <c r="BO23" s="6">
        <f t="shared" si="43"/>
        <v>2.1816615649929121</v>
      </c>
      <c r="BP23" s="6">
        <f t="shared" si="44"/>
        <v>2.1816615649929121</v>
      </c>
      <c r="BQ23" s="6">
        <f t="shared" si="4"/>
        <v>3.1415926535897931</v>
      </c>
      <c r="BR23" s="6">
        <f t="shared" si="45"/>
        <v>3.1415926535897931</v>
      </c>
      <c r="BS23" s="6">
        <f t="shared" si="46"/>
        <v>1.7671458676442586</v>
      </c>
      <c r="BT23" s="7">
        <f t="shared" si="47"/>
        <v>4.5997051793102486</v>
      </c>
      <c r="BU23" s="7">
        <f t="shared" si="48"/>
        <v>4.5997051793102486</v>
      </c>
      <c r="BV23" s="7">
        <f t="shared" si="49"/>
        <v>3.1942397078543396</v>
      </c>
      <c r="BW23" s="7">
        <f t="shared" si="50"/>
        <v>3.1942397078543396</v>
      </c>
      <c r="BX23" s="7">
        <f t="shared" si="51"/>
        <v>5.6786483695188261</v>
      </c>
      <c r="BY23" s="7">
        <f t="shared" si="5"/>
        <v>0.13469701819868235</v>
      </c>
      <c r="BZ23" s="7">
        <f t="shared" si="6"/>
        <v>0.72933507414896304</v>
      </c>
      <c r="CA23" s="7">
        <f t="shared" si="7"/>
        <v>0.28518169503447327</v>
      </c>
      <c r="CB23" s="7">
        <f t="shared" si="8"/>
        <v>2.5382956779709329</v>
      </c>
      <c r="CC23" s="7">
        <f t="shared" si="52"/>
        <v>7.3362669706894055</v>
      </c>
      <c r="CD23" s="7">
        <f t="shared" si="53"/>
        <v>0.11085680162672526</v>
      </c>
      <c r="CE23" s="7">
        <f t="shared" si="54"/>
        <v>0.16166616903897435</v>
      </c>
      <c r="CF23" s="7">
        <f t="shared" si="55"/>
        <v>0.66910654682953508</v>
      </c>
      <c r="CG23" s="7">
        <f t="shared" si="9"/>
        <v>0.24473542209973503</v>
      </c>
      <c r="CH23" s="7">
        <f t="shared" si="56"/>
        <v>1.2345607799512952E-6</v>
      </c>
      <c r="CI23" s="7">
        <f t="shared" si="57"/>
        <v>23.719999999999672</v>
      </c>
      <c r="CJ23" s="7">
        <f t="shared" si="58"/>
        <v>12.649999999999963</v>
      </c>
      <c r="CK23" s="7">
        <f t="shared" si="99"/>
        <v>35.930142610197883</v>
      </c>
      <c r="CL23" s="14">
        <f t="shared" si="59"/>
        <v>24.86014137563739</v>
      </c>
      <c r="CO23" s="24">
        <v>4500</v>
      </c>
      <c r="CP23" s="27">
        <f t="shared" si="60"/>
        <v>10.035</v>
      </c>
      <c r="CQ23" s="27">
        <f t="shared" si="61"/>
        <v>2.1816615649929121</v>
      </c>
      <c r="CR23" s="27">
        <f t="shared" si="62"/>
        <v>2.1816615649929121</v>
      </c>
      <c r="CS23" s="27">
        <f t="shared" si="10"/>
        <v>3.1415926535897931</v>
      </c>
      <c r="CT23" s="27">
        <f t="shared" si="11"/>
        <v>3.1415926535897931</v>
      </c>
      <c r="CU23" s="6">
        <f t="shared" si="63"/>
        <v>1.7671458676442586</v>
      </c>
      <c r="CV23" s="28">
        <f t="shared" si="64"/>
        <v>4.5997051793102486</v>
      </c>
      <c r="CW23" s="28">
        <f t="shared" si="65"/>
        <v>4.5997051793102486</v>
      </c>
      <c r="CX23" s="28">
        <f t="shared" si="66"/>
        <v>3.1942397078543396</v>
      </c>
      <c r="CY23" s="28">
        <f t="shared" si="67"/>
        <v>3.1942397078543396</v>
      </c>
      <c r="CZ23" s="7">
        <f t="shared" si="68"/>
        <v>5.6786483695188261</v>
      </c>
      <c r="DA23" s="28">
        <f t="shared" si="12"/>
        <v>0.13469701819868235</v>
      </c>
      <c r="DB23" s="28">
        <f t="shared" si="13"/>
        <v>0.72933507414896304</v>
      </c>
      <c r="DC23" s="28">
        <f t="shared" si="14"/>
        <v>0.28518169503447327</v>
      </c>
      <c r="DD23" s="28">
        <f t="shared" si="69"/>
        <v>13.486016062513652</v>
      </c>
      <c r="DE23" s="7">
        <f t="shared" si="70"/>
        <v>42.622470518561663</v>
      </c>
      <c r="DF23" s="28">
        <f t="shared" si="71"/>
        <v>0.11085680162672526</v>
      </c>
      <c r="DG23" s="28">
        <f t="shared" si="72"/>
        <v>0.16166616903897435</v>
      </c>
      <c r="DH23" s="28">
        <f t="shared" si="73"/>
        <v>0.66910654682953508</v>
      </c>
      <c r="DI23" s="28">
        <f t="shared" si="15"/>
        <v>0.24473542209973503</v>
      </c>
      <c r="DJ23" s="7">
        <f t="shared" si="74"/>
        <v>1.2345607799512952E-6</v>
      </c>
      <c r="DK23" s="28">
        <f t="shared" si="75"/>
        <v>23.719999999999672</v>
      </c>
      <c r="DL23" s="28">
        <f t="shared" si="76"/>
        <v>12.649999999999963</v>
      </c>
      <c r="DM23" s="28">
        <f t="shared" si="77"/>
        <v>82.164066542612858</v>
      </c>
      <c r="DN23" s="29">
        <f t="shared" si="78"/>
        <v>71.094065308052365</v>
      </c>
      <c r="DP23" s="24">
        <v>4500</v>
      </c>
      <c r="DQ23" s="27">
        <f t="shared" si="79"/>
        <v>10.035</v>
      </c>
      <c r="DR23" s="27">
        <f t="shared" si="80"/>
        <v>2.1816615649929121</v>
      </c>
      <c r="DS23" s="27">
        <f t="shared" si="81"/>
        <v>2.1816615649929121</v>
      </c>
      <c r="DT23" s="27">
        <f t="shared" si="16"/>
        <v>3.1415926535897931</v>
      </c>
      <c r="DU23" s="27">
        <f t="shared" si="17"/>
        <v>3.1415926535897931</v>
      </c>
      <c r="DV23" s="6">
        <f t="shared" si="82"/>
        <v>1.7671458676442586</v>
      </c>
      <c r="DW23" s="28">
        <f t="shared" si="83"/>
        <v>4.5997051793102486</v>
      </c>
      <c r="DX23" s="28">
        <f t="shared" si="84"/>
        <v>4.5997051793102486</v>
      </c>
      <c r="DY23" s="28">
        <f t="shared" si="85"/>
        <v>3.1942397078543396</v>
      </c>
      <c r="DZ23" s="28">
        <f t="shared" si="86"/>
        <v>3.1942397078543396</v>
      </c>
      <c r="EA23" s="7">
        <f t="shared" si="87"/>
        <v>5.6786483695188261</v>
      </c>
      <c r="EB23" s="28">
        <f t="shared" si="18"/>
        <v>0.13469701819868235</v>
      </c>
      <c r="EC23" s="28">
        <f t="shared" si="19"/>
        <v>0.72933507414896304</v>
      </c>
      <c r="ED23" s="28">
        <f t="shared" si="20"/>
        <v>0.28518169503447327</v>
      </c>
      <c r="EE23" s="28">
        <f t="shared" si="88"/>
        <v>13.486016062513652</v>
      </c>
      <c r="EF23" s="7">
        <f t="shared" si="89"/>
        <v>94.705064482915532</v>
      </c>
      <c r="EG23" s="28">
        <f t="shared" si="90"/>
        <v>0.11085680162672526</v>
      </c>
      <c r="EH23" s="28">
        <f t="shared" si="91"/>
        <v>0.16166616903897435</v>
      </c>
      <c r="EI23" s="28">
        <f t="shared" si="92"/>
        <v>0.66910654682953508</v>
      </c>
      <c r="EJ23" s="28">
        <f t="shared" si="21"/>
        <v>0.24473542209973503</v>
      </c>
      <c r="EK23" s="7">
        <f t="shared" si="93"/>
        <v>1.2345607799512952E-6</v>
      </c>
      <c r="EL23" s="28">
        <f t="shared" si="94"/>
        <v>23.719999999999672</v>
      </c>
      <c r="EM23" s="28">
        <f t="shared" si="95"/>
        <v>12.649999999999963</v>
      </c>
      <c r="EN23" s="28">
        <f t="shared" si="96"/>
        <v>134.24666050696675</v>
      </c>
      <c r="EO23" s="29">
        <f t="shared" si="97"/>
        <v>123.17665927240624</v>
      </c>
    </row>
    <row r="24" spans="1:145" x14ac:dyDescent="0.25">
      <c r="A24" t="s">
        <v>25</v>
      </c>
      <c r="C24" s="5">
        <v>20</v>
      </c>
      <c r="D24" t="s">
        <v>26</v>
      </c>
      <c r="F24" t="s">
        <v>25</v>
      </c>
      <c r="H24" s="5">
        <v>20</v>
      </c>
      <c r="I24" t="s">
        <v>26</v>
      </c>
      <c r="J24" t="s">
        <v>25</v>
      </c>
      <c r="L24" s="5">
        <v>24</v>
      </c>
      <c r="M24" t="s">
        <v>26</v>
      </c>
      <c r="O24" t="s">
        <v>25</v>
      </c>
      <c r="Q24" s="5">
        <v>24</v>
      </c>
      <c r="R24" t="s">
        <v>26</v>
      </c>
      <c r="T24" t="s">
        <v>25</v>
      </c>
      <c r="V24" s="5">
        <v>18</v>
      </c>
      <c r="W24" t="s">
        <v>26</v>
      </c>
      <c r="Y24" s="17" t="s">
        <v>25</v>
      </c>
      <c r="Z24" s="17"/>
      <c r="AA24" s="18">
        <v>18</v>
      </c>
      <c r="AD24" s="17" t="s">
        <v>25</v>
      </c>
      <c r="AE24" s="17"/>
      <c r="AF24" s="18">
        <v>18</v>
      </c>
      <c r="AH24" s="17" t="s">
        <v>25</v>
      </c>
      <c r="AI24" s="17"/>
      <c r="AJ24" s="18">
        <v>18</v>
      </c>
      <c r="AL24" s="3">
        <v>5000</v>
      </c>
      <c r="AM24" s="8">
        <f t="shared" si="22"/>
        <v>11.15</v>
      </c>
      <c r="AN24" s="6">
        <f t="shared" si="23"/>
        <v>2.1816615649929121</v>
      </c>
      <c r="AO24" s="6">
        <f t="shared" si="24"/>
        <v>2.1816615649929121</v>
      </c>
      <c r="AP24" s="8">
        <f t="shared" si="0"/>
        <v>3.1415926535897931</v>
      </c>
      <c r="AQ24" s="8">
        <f t="shared" si="25"/>
        <v>3.1415926535897931</v>
      </c>
      <c r="AR24" s="6">
        <f t="shared" si="26"/>
        <v>1.7671458676442586</v>
      </c>
      <c r="AS24" s="7">
        <f t="shared" si="27"/>
        <v>5.1107835325669431</v>
      </c>
      <c r="AT24" s="7">
        <f t="shared" si="28"/>
        <v>5.1107835325669431</v>
      </c>
      <c r="AU24" s="9">
        <f t="shared" si="29"/>
        <v>3.5491552309492662</v>
      </c>
      <c r="AV24" s="7">
        <f t="shared" si="30"/>
        <v>3.5491552309492662</v>
      </c>
      <c r="AW24" s="7">
        <f t="shared" si="31"/>
        <v>6.3096092994653619</v>
      </c>
      <c r="AX24" s="7">
        <f t="shared" si="1"/>
        <v>0.16629261506010171</v>
      </c>
      <c r="AY24" s="7">
        <f t="shared" si="2"/>
        <v>0.90041367178884335</v>
      </c>
      <c r="AZ24" s="7">
        <f t="shared" si="3"/>
        <v>0.35207616670922626</v>
      </c>
      <c r="BA24" s="7">
        <f t="shared" si="32"/>
        <v>0.50542599842483849</v>
      </c>
      <c r="BB24" s="7">
        <f t="shared" si="33"/>
        <v>9.0571197169005</v>
      </c>
      <c r="BC24" s="7">
        <f t="shared" si="34"/>
        <v>0.13471430099123216</v>
      </c>
      <c r="BD24" s="7">
        <f t="shared" si="35"/>
        <v>0.19645835561221356</v>
      </c>
      <c r="BE24" s="9">
        <f t="shared" si="36"/>
        <v>0.81310500954474152</v>
      </c>
      <c r="BF24" s="7">
        <f t="shared" si="37"/>
        <v>0.29740494793430633</v>
      </c>
      <c r="BG24" s="7">
        <f t="shared" si="38"/>
        <v>1.5002506843227787E-6</v>
      </c>
      <c r="BH24" s="9">
        <f t="shared" si="39"/>
        <v>23.719999999999672</v>
      </c>
      <c r="BI24" s="7">
        <f t="shared" si="40"/>
        <v>12.649999999999963</v>
      </c>
      <c r="BJ24" s="7">
        <f t="shared" si="98"/>
        <v>36.143012283216358</v>
      </c>
      <c r="BK24" s="14">
        <f t="shared" si="41"/>
        <v>25.073010782965966</v>
      </c>
      <c r="BM24" s="3">
        <v>5000</v>
      </c>
      <c r="BN24" s="8">
        <f t="shared" si="42"/>
        <v>11.15</v>
      </c>
      <c r="BO24" s="6">
        <f t="shared" si="43"/>
        <v>2.1816615649929121</v>
      </c>
      <c r="BP24" s="6">
        <f t="shared" si="44"/>
        <v>2.1816615649929121</v>
      </c>
      <c r="BQ24" s="8">
        <f t="shared" si="4"/>
        <v>3.1415926535897931</v>
      </c>
      <c r="BR24" s="8">
        <f t="shared" si="45"/>
        <v>3.1415926535897931</v>
      </c>
      <c r="BS24" s="6">
        <f t="shared" si="46"/>
        <v>1.7671458676442586</v>
      </c>
      <c r="BT24" s="7">
        <f t="shared" si="47"/>
        <v>5.1107835325669431</v>
      </c>
      <c r="BU24" s="7">
        <f t="shared" si="48"/>
        <v>5.1107835325669431</v>
      </c>
      <c r="BV24" s="9">
        <f t="shared" si="49"/>
        <v>3.5491552309492662</v>
      </c>
      <c r="BW24" s="9">
        <f t="shared" si="50"/>
        <v>3.5491552309492662</v>
      </c>
      <c r="BX24" s="7">
        <f t="shared" si="51"/>
        <v>6.3096092994653619</v>
      </c>
      <c r="BY24" s="7">
        <f t="shared" si="5"/>
        <v>0.16629261506010171</v>
      </c>
      <c r="BZ24" s="7">
        <f t="shared" si="6"/>
        <v>0.90041367178884335</v>
      </c>
      <c r="CA24" s="7">
        <f t="shared" si="7"/>
        <v>0.35207616670922626</v>
      </c>
      <c r="CB24" s="7">
        <f t="shared" si="8"/>
        <v>3.1336983678653492</v>
      </c>
      <c r="CC24" s="7">
        <f t="shared" si="52"/>
        <v>9.0571197169005</v>
      </c>
      <c r="CD24" s="7">
        <f t="shared" si="53"/>
        <v>0.13471430099123216</v>
      </c>
      <c r="CE24" s="7">
        <f t="shared" si="54"/>
        <v>0.19645835561221356</v>
      </c>
      <c r="CF24" s="9">
        <f t="shared" si="55"/>
        <v>0.81310500954474152</v>
      </c>
      <c r="CG24" s="7">
        <f t="shared" si="9"/>
        <v>0.29740494793430633</v>
      </c>
      <c r="CH24" s="7">
        <f t="shared" si="56"/>
        <v>1.5002506843227787E-6</v>
      </c>
      <c r="CI24" s="9">
        <f t="shared" si="57"/>
        <v>23.719999999999672</v>
      </c>
      <c r="CJ24" s="7">
        <f t="shared" si="58"/>
        <v>12.649999999999963</v>
      </c>
      <c r="CK24" s="7">
        <f t="shared" si="99"/>
        <v>38.771284652656874</v>
      </c>
      <c r="CL24" s="14">
        <f t="shared" si="59"/>
        <v>27.701283152406475</v>
      </c>
      <c r="CO24" s="24">
        <v>5000</v>
      </c>
      <c r="CP24" s="30">
        <f t="shared" si="60"/>
        <v>11.15</v>
      </c>
      <c r="CQ24" s="27">
        <f t="shared" si="61"/>
        <v>2.1816615649929121</v>
      </c>
      <c r="CR24" s="27">
        <f t="shared" si="62"/>
        <v>2.1816615649929121</v>
      </c>
      <c r="CS24" s="30">
        <f t="shared" si="10"/>
        <v>3.1415926535897931</v>
      </c>
      <c r="CT24" s="30">
        <f t="shared" si="11"/>
        <v>3.1415926535897931</v>
      </c>
      <c r="CU24" s="6">
        <f t="shared" si="63"/>
        <v>1.7671458676442586</v>
      </c>
      <c r="CV24" s="28">
        <f t="shared" si="64"/>
        <v>5.1107835325669431</v>
      </c>
      <c r="CW24" s="28">
        <f t="shared" si="65"/>
        <v>5.1107835325669431</v>
      </c>
      <c r="CX24" s="31">
        <f t="shared" si="66"/>
        <v>3.5491552309492662</v>
      </c>
      <c r="CY24" s="31">
        <f t="shared" si="67"/>
        <v>3.5491552309492662</v>
      </c>
      <c r="CZ24" s="7">
        <f t="shared" si="68"/>
        <v>6.3096092994653619</v>
      </c>
      <c r="DA24" s="28">
        <f t="shared" si="12"/>
        <v>0.16629261506010171</v>
      </c>
      <c r="DB24" s="28">
        <f t="shared" si="13"/>
        <v>0.90041367178884335</v>
      </c>
      <c r="DC24" s="28">
        <f t="shared" si="14"/>
        <v>0.35207616670922626</v>
      </c>
      <c r="DD24" s="28">
        <f t="shared" si="69"/>
        <v>16.649402546313148</v>
      </c>
      <c r="DE24" s="7">
        <f t="shared" si="70"/>
        <v>52.620333973532915</v>
      </c>
      <c r="DF24" s="28">
        <f t="shared" si="71"/>
        <v>0.13471430099123216</v>
      </c>
      <c r="DG24" s="28">
        <f t="shared" si="72"/>
        <v>0.19645835561221356</v>
      </c>
      <c r="DH24" s="31">
        <f t="shared" si="73"/>
        <v>0.81310500954474152</v>
      </c>
      <c r="DI24" s="28">
        <f t="shared" si="15"/>
        <v>0.29740494793430633</v>
      </c>
      <c r="DJ24" s="7">
        <f t="shared" si="74"/>
        <v>1.5002506843227787E-6</v>
      </c>
      <c r="DK24" s="31">
        <f t="shared" si="75"/>
        <v>23.719999999999672</v>
      </c>
      <c r="DL24" s="28">
        <f t="shared" si="76"/>
        <v>12.649999999999963</v>
      </c>
      <c r="DM24" s="28">
        <f t="shared" si="77"/>
        <v>95.850203087737086</v>
      </c>
      <c r="DN24" s="29">
        <f t="shared" si="78"/>
        <v>84.780201587486687</v>
      </c>
      <c r="DP24" s="24">
        <v>5000</v>
      </c>
      <c r="DQ24" s="30">
        <f t="shared" si="79"/>
        <v>11.15</v>
      </c>
      <c r="DR24" s="27">
        <f t="shared" si="80"/>
        <v>2.1816615649929121</v>
      </c>
      <c r="DS24" s="27">
        <f t="shared" si="81"/>
        <v>2.1816615649929121</v>
      </c>
      <c r="DT24" s="30">
        <f t="shared" si="16"/>
        <v>3.1415926535897931</v>
      </c>
      <c r="DU24" s="30">
        <f t="shared" si="17"/>
        <v>3.1415926535897931</v>
      </c>
      <c r="DV24" s="6">
        <f t="shared" si="82"/>
        <v>1.7671458676442586</v>
      </c>
      <c r="DW24" s="28">
        <f t="shared" si="83"/>
        <v>5.1107835325669431</v>
      </c>
      <c r="DX24" s="28">
        <f t="shared" si="84"/>
        <v>5.1107835325669431</v>
      </c>
      <c r="DY24" s="31">
        <f t="shared" si="85"/>
        <v>3.5491552309492662</v>
      </c>
      <c r="DZ24" s="31">
        <f t="shared" si="86"/>
        <v>3.5491552309492662</v>
      </c>
      <c r="EA24" s="7">
        <f t="shared" si="87"/>
        <v>6.3096092994653619</v>
      </c>
      <c r="EB24" s="28">
        <f t="shared" si="18"/>
        <v>0.16629261506010171</v>
      </c>
      <c r="EC24" s="28">
        <f t="shared" si="19"/>
        <v>0.90041367178884335</v>
      </c>
      <c r="ED24" s="28">
        <f t="shared" si="20"/>
        <v>0.35207616670922626</v>
      </c>
      <c r="EE24" s="28">
        <f t="shared" si="88"/>
        <v>16.649402546313148</v>
      </c>
      <c r="EF24" s="7">
        <f t="shared" si="89"/>
        <v>116.91983269495744</v>
      </c>
      <c r="EG24" s="28">
        <f t="shared" si="90"/>
        <v>0.13471430099123216</v>
      </c>
      <c r="EH24" s="28">
        <f t="shared" si="91"/>
        <v>0.19645835561221356</v>
      </c>
      <c r="EI24" s="31">
        <f t="shared" si="92"/>
        <v>0.81310500954474152</v>
      </c>
      <c r="EJ24" s="28">
        <f t="shared" si="21"/>
        <v>0.29740494793430633</v>
      </c>
      <c r="EK24" s="7">
        <f t="shared" si="93"/>
        <v>1.5002506843227787E-6</v>
      </c>
      <c r="EL24" s="31">
        <f t="shared" si="94"/>
        <v>23.719999999999672</v>
      </c>
      <c r="EM24" s="28">
        <f t="shared" si="95"/>
        <v>12.649999999999963</v>
      </c>
      <c r="EN24" s="28">
        <f t="shared" si="96"/>
        <v>160.14970180916157</v>
      </c>
      <c r="EO24" s="29">
        <f t="shared" si="97"/>
        <v>149.07970030891119</v>
      </c>
    </row>
    <row r="25" spans="1:145" x14ac:dyDescent="0.25">
      <c r="A25" t="s">
        <v>27</v>
      </c>
      <c r="C25" s="5">
        <v>110</v>
      </c>
      <c r="F25" t="s">
        <v>27</v>
      </c>
      <c r="H25" s="5">
        <v>110</v>
      </c>
      <c r="J25" t="s">
        <v>27</v>
      </c>
      <c r="L25" s="5">
        <v>110</v>
      </c>
      <c r="O25" t="s">
        <v>27</v>
      </c>
      <c r="Q25" s="18">
        <v>140</v>
      </c>
      <c r="T25" t="s">
        <v>27</v>
      </c>
      <c r="V25" s="18">
        <v>140</v>
      </c>
      <c r="Y25" s="17" t="s">
        <v>27</v>
      </c>
      <c r="Z25" s="17"/>
      <c r="AA25" s="18">
        <v>140</v>
      </c>
      <c r="AD25" s="17" t="s">
        <v>27</v>
      </c>
      <c r="AE25" s="17"/>
      <c r="AF25" s="18">
        <v>140</v>
      </c>
      <c r="AH25" s="17" t="s">
        <v>27</v>
      </c>
      <c r="AI25" s="17"/>
      <c r="AJ25" s="18">
        <v>140</v>
      </c>
      <c r="AL25" s="38">
        <v>5400</v>
      </c>
      <c r="AM25" s="39">
        <f t="shared" si="22"/>
        <v>12.042000000000002</v>
      </c>
      <c r="AN25" s="39">
        <f t="shared" si="23"/>
        <v>2.1816615649929121</v>
      </c>
      <c r="AO25" s="39">
        <f t="shared" si="24"/>
        <v>2.1816615649929121</v>
      </c>
      <c r="AP25" s="39">
        <f t="shared" si="0"/>
        <v>3.1415926535897931</v>
      </c>
      <c r="AQ25" s="39">
        <f t="shared" si="25"/>
        <v>3.1415926535897931</v>
      </c>
      <c r="AR25" s="39">
        <f t="shared" si="26"/>
        <v>1.7671458676442586</v>
      </c>
      <c r="AS25" s="40">
        <f t="shared" si="27"/>
        <v>5.5196462151722985</v>
      </c>
      <c r="AT25" s="40">
        <f t="shared" si="28"/>
        <v>5.5196462151722985</v>
      </c>
      <c r="AU25" s="40">
        <f t="shared" si="29"/>
        <v>3.8330876494252077</v>
      </c>
      <c r="AV25" s="40">
        <f t="shared" si="30"/>
        <v>3.8330876494252077</v>
      </c>
      <c r="AW25" s="40">
        <f t="shared" si="31"/>
        <v>6.8143780434225922</v>
      </c>
      <c r="AX25" s="40">
        <f t="shared" si="1"/>
        <v>0.19396370620610262</v>
      </c>
      <c r="AY25" s="40">
        <f t="shared" si="2"/>
        <v>1.0502425067745067</v>
      </c>
      <c r="AZ25" s="40">
        <f t="shared" si="3"/>
        <v>0.41066164084964152</v>
      </c>
      <c r="BA25" s="40">
        <f t="shared" si="32"/>
        <v>0.58952888456273167</v>
      </c>
      <c r="BB25" s="40">
        <f t="shared" si="33"/>
        <v>10.564224437792747</v>
      </c>
      <c r="BC25" s="40">
        <f t="shared" si="34"/>
        <v>0.15532724867692768</v>
      </c>
      <c r="BD25" s="40">
        <f t="shared" si="35"/>
        <v>0.22651890432051952</v>
      </c>
      <c r="BE25" s="40">
        <f t="shared" si="36"/>
        <v>0.93752009318024632</v>
      </c>
      <c r="BF25" s="40">
        <f t="shared" si="37"/>
        <v>0.34291156889532703</v>
      </c>
      <c r="BG25" s="40">
        <f t="shared" si="38"/>
        <v>1.7298075215986302E-6</v>
      </c>
      <c r="BH25" s="40">
        <f t="shared" si="39"/>
        <v>23.719999999999672</v>
      </c>
      <c r="BI25" s="40">
        <f t="shared" si="40"/>
        <v>12.649999999999963</v>
      </c>
      <c r="BJ25" s="40">
        <f t="shared" si="98"/>
        <v>38.190900721065944</v>
      </c>
      <c r="BK25" s="41">
        <f t="shared" si="41"/>
        <v>27.120898991258713</v>
      </c>
      <c r="BM25" s="38">
        <v>5400</v>
      </c>
      <c r="BN25" s="39">
        <f t="shared" si="42"/>
        <v>12.042000000000002</v>
      </c>
      <c r="BO25" s="39">
        <f t="shared" si="43"/>
        <v>2.1816615649929121</v>
      </c>
      <c r="BP25" s="39">
        <f t="shared" si="44"/>
        <v>2.1816615649929121</v>
      </c>
      <c r="BQ25" s="39">
        <f t="shared" si="4"/>
        <v>3.1415926535897931</v>
      </c>
      <c r="BR25" s="39">
        <f t="shared" si="45"/>
        <v>3.1415926535897931</v>
      </c>
      <c r="BS25" s="39">
        <f t="shared" si="46"/>
        <v>1.7671458676442586</v>
      </c>
      <c r="BT25" s="40">
        <f t="shared" si="47"/>
        <v>5.5196462151722985</v>
      </c>
      <c r="BU25" s="40">
        <f t="shared" si="48"/>
        <v>5.5196462151722985</v>
      </c>
      <c r="BV25" s="40">
        <f t="shared" si="49"/>
        <v>3.8330876494252077</v>
      </c>
      <c r="BW25" s="40">
        <f t="shared" si="50"/>
        <v>3.8330876494252077</v>
      </c>
      <c r="BX25" s="40">
        <f t="shared" si="51"/>
        <v>6.8143780434225922</v>
      </c>
      <c r="BY25" s="40">
        <f t="shared" si="5"/>
        <v>0.19396370620610262</v>
      </c>
      <c r="BZ25" s="40">
        <f t="shared" si="6"/>
        <v>1.0502425067745067</v>
      </c>
      <c r="CA25" s="40">
        <f t="shared" si="7"/>
        <v>0.41066164084964152</v>
      </c>
      <c r="CB25" s="40">
        <f t="shared" si="8"/>
        <v>3.6551457762781436</v>
      </c>
      <c r="CC25" s="40">
        <f t="shared" si="52"/>
        <v>10.564224437792747</v>
      </c>
      <c r="CD25" s="40">
        <f t="shared" si="53"/>
        <v>0.15532724867692768</v>
      </c>
      <c r="CE25" s="40">
        <f t="shared" si="54"/>
        <v>0.22651890432051952</v>
      </c>
      <c r="CF25" s="40">
        <f t="shared" si="55"/>
        <v>0.93752009318024632</v>
      </c>
      <c r="CG25" s="40">
        <f t="shared" si="9"/>
        <v>0.34291156889532703</v>
      </c>
      <c r="CH25" s="40">
        <f t="shared" si="56"/>
        <v>1.7298075215986302E-6</v>
      </c>
      <c r="CI25" s="40">
        <f t="shared" si="57"/>
        <v>23.719999999999672</v>
      </c>
      <c r="CJ25" s="40">
        <f t="shared" si="58"/>
        <v>12.649999999999963</v>
      </c>
      <c r="CK25" s="40">
        <f t="shared" si="99"/>
        <v>41.256517612781359</v>
      </c>
      <c r="CL25" s="41">
        <f t="shared" si="59"/>
        <v>30.186515882974128</v>
      </c>
      <c r="CO25" s="38">
        <v>5400</v>
      </c>
      <c r="CP25" s="39">
        <f t="shared" si="60"/>
        <v>12.042000000000002</v>
      </c>
      <c r="CQ25" s="39">
        <f t="shared" si="61"/>
        <v>2.1816615649929121</v>
      </c>
      <c r="CR25" s="39">
        <f t="shared" si="62"/>
        <v>2.1816615649929121</v>
      </c>
      <c r="CS25" s="39">
        <f t="shared" si="10"/>
        <v>3.1415926535897931</v>
      </c>
      <c r="CT25" s="39">
        <f t="shared" si="11"/>
        <v>3.1415926535897931</v>
      </c>
      <c r="CU25" s="39">
        <f t="shared" si="63"/>
        <v>1.7671458676442586</v>
      </c>
      <c r="CV25" s="40">
        <f t="shared" si="64"/>
        <v>5.5196462151722985</v>
      </c>
      <c r="CW25" s="40">
        <f t="shared" si="65"/>
        <v>5.5196462151722985</v>
      </c>
      <c r="CX25" s="40">
        <f t="shared" si="66"/>
        <v>3.8330876494252077</v>
      </c>
      <c r="CY25" s="40">
        <f t="shared" si="67"/>
        <v>3.8330876494252077</v>
      </c>
      <c r="CZ25" s="40">
        <f t="shared" si="68"/>
        <v>6.8143780434225922</v>
      </c>
      <c r="DA25" s="40">
        <f t="shared" si="12"/>
        <v>0.19396370620610262</v>
      </c>
      <c r="DB25" s="40">
        <f t="shared" si="13"/>
        <v>1.0502425067745067</v>
      </c>
      <c r="DC25" s="40">
        <f t="shared" si="14"/>
        <v>0.41066164084964152</v>
      </c>
      <c r="DD25" s="40">
        <f t="shared" si="69"/>
        <v>19.419863130019657</v>
      </c>
      <c r="DE25" s="40">
        <f t="shared" si="70"/>
        <v>61.376357546728812</v>
      </c>
      <c r="DF25" s="40">
        <f t="shared" si="71"/>
        <v>0.15532724867692768</v>
      </c>
      <c r="DG25" s="40">
        <f t="shared" si="72"/>
        <v>0.22651890432051952</v>
      </c>
      <c r="DH25" s="40">
        <f t="shared" si="73"/>
        <v>0.93752009318024632</v>
      </c>
      <c r="DI25" s="40">
        <f t="shared" si="15"/>
        <v>0.34291156889532703</v>
      </c>
      <c r="DJ25" s="40">
        <f t="shared" si="74"/>
        <v>1.7298075215986302E-6</v>
      </c>
      <c r="DK25" s="40">
        <f t="shared" si="75"/>
        <v>23.719999999999672</v>
      </c>
      <c r="DL25" s="40">
        <f t="shared" si="76"/>
        <v>12.649999999999963</v>
      </c>
      <c r="DM25" s="40">
        <f t="shared" si="77"/>
        <v>107.83336807545892</v>
      </c>
      <c r="DN25" s="41">
        <f t="shared" si="78"/>
        <v>96.76336634565169</v>
      </c>
      <c r="DP25" s="38">
        <v>5400</v>
      </c>
      <c r="DQ25" s="39">
        <f t="shared" si="79"/>
        <v>12.042000000000002</v>
      </c>
      <c r="DR25" s="39">
        <f t="shared" si="80"/>
        <v>2.1816615649929121</v>
      </c>
      <c r="DS25" s="39">
        <f t="shared" si="81"/>
        <v>2.1816615649929121</v>
      </c>
      <c r="DT25" s="39">
        <f t="shared" si="16"/>
        <v>3.1415926535897931</v>
      </c>
      <c r="DU25" s="39">
        <f t="shared" si="17"/>
        <v>3.1415926535897931</v>
      </c>
      <c r="DV25" s="39">
        <f t="shared" si="82"/>
        <v>1.7671458676442586</v>
      </c>
      <c r="DW25" s="40">
        <f t="shared" si="83"/>
        <v>5.5196462151722985</v>
      </c>
      <c r="DX25" s="40">
        <f t="shared" si="84"/>
        <v>5.5196462151722985</v>
      </c>
      <c r="DY25" s="40">
        <f t="shared" si="85"/>
        <v>3.8330876494252077</v>
      </c>
      <c r="DZ25" s="40">
        <f t="shared" si="86"/>
        <v>3.8330876494252077</v>
      </c>
      <c r="EA25" s="40">
        <f t="shared" si="87"/>
        <v>6.8143780434225922</v>
      </c>
      <c r="EB25" s="40">
        <f t="shared" si="18"/>
        <v>0.19396370620610262</v>
      </c>
      <c r="EC25" s="40">
        <f t="shared" si="19"/>
        <v>1.0502425067745067</v>
      </c>
      <c r="ED25" s="40">
        <f t="shared" si="20"/>
        <v>0.41066164084964152</v>
      </c>
      <c r="EE25" s="40">
        <f t="shared" si="88"/>
        <v>19.419863130019657</v>
      </c>
      <c r="EF25" s="7">
        <f t="shared" si="89"/>
        <v>136.37529285539841</v>
      </c>
      <c r="EG25" s="40">
        <f t="shared" si="90"/>
        <v>0.15532724867692768</v>
      </c>
      <c r="EH25" s="40">
        <f t="shared" si="91"/>
        <v>0.22651890432051952</v>
      </c>
      <c r="EI25" s="40">
        <f t="shared" si="92"/>
        <v>0.93752009318024632</v>
      </c>
      <c r="EJ25" s="40">
        <f t="shared" si="21"/>
        <v>0.34291156889532703</v>
      </c>
      <c r="EK25" s="40">
        <f t="shared" si="93"/>
        <v>1.7298075215986302E-6</v>
      </c>
      <c r="EL25" s="40">
        <f t="shared" si="94"/>
        <v>23.719999999999672</v>
      </c>
      <c r="EM25" s="40">
        <f t="shared" si="95"/>
        <v>12.649999999999963</v>
      </c>
      <c r="EN25" s="40">
        <f t="shared" si="96"/>
        <v>182.83230338412852</v>
      </c>
      <c r="EO25" s="41">
        <f t="shared" si="97"/>
        <v>171.76230165432133</v>
      </c>
    </row>
    <row r="26" spans="1:145" x14ac:dyDescent="0.25">
      <c r="Y26" s="17"/>
      <c r="Z26" s="17"/>
      <c r="AA26" s="17"/>
      <c r="AD26" s="17"/>
      <c r="AE26" s="17"/>
      <c r="AF26" s="17"/>
      <c r="AH26" s="17"/>
      <c r="AI26" s="17"/>
      <c r="AJ26" s="17"/>
      <c r="AL26" s="3">
        <v>6000</v>
      </c>
      <c r="AM26" s="6">
        <f t="shared" si="22"/>
        <v>13.38</v>
      </c>
      <c r="AN26" s="6">
        <f t="shared" si="23"/>
        <v>2.1816615649929121</v>
      </c>
      <c r="AO26" s="6">
        <f t="shared" si="24"/>
        <v>2.1816615649929121</v>
      </c>
      <c r="AP26" s="6">
        <f t="shared" si="0"/>
        <v>3.1415926535897931</v>
      </c>
      <c r="AQ26" s="6">
        <f t="shared" si="25"/>
        <v>3.1415926535897931</v>
      </c>
      <c r="AR26" s="6">
        <f t="shared" si="26"/>
        <v>1.7671458676442586</v>
      </c>
      <c r="AS26" s="7">
        <f t="shared" si="27"/>
        <v>6.132940239080332</v>
      </c>
      <c r="AT26" s="7">
        <f t="shared" si="28"/>
        <v>6.132940239080332</v>
      </c>
      <c r="AU26" s="7">
        <f t="shared" si="29"/>
        <v>4.2589862771391198</v>
      </c>
      <c r="AV26" s="7">
        <f t="shared" si="30"/>
        <v>4.2589862771391198</v>
      </c>
      <c r="AW26" s="7">
        <f t="shared" si="31"/>
        <v>7.5715311593584351</v>
      </c>
      <c r="AX26" s="7">
        <f t="shared" si="1"/>
        <v>0.23946136568654647</v>
      </c>
      <c r="AY26" s="7">
        <f t="shared" si="2"/>
        <v>1.2965956873759346</v>
      </c>
      <c r="AZ26" s="7">
        <f t="shared" si="3"/>
        <v>0.50698968006128586</v>
      </c>
      <c r="BA26" s="7">
        <f t="shared" si="32"/>
        <v>0.72781343773176754</v>
      </c>
      <c r="BB26" s="7">
        <f t="shared" si="33"/>
        <v>13.042252392336723</v>
      </c>
      <c r="BC26" s="7">
        <f t="shared" si="34"/>
        <v>0.18875523579384115</v>
      </c>
      <c r="BD26" s="7">
        <f t="shared" si="35"/>
        <v>0.27526805219935169</v>
      </c>
      <c r="BE26" s="7">
        <f t="shared" si="36"/>
        <v>1.139283852363679</v>
      </c>
      <c r="BF26" s="7">
        <f t="shared" si="37"/>
        <v>0.4167095895575974</v>
      </c>
      <c r="BG26" s="7">
        <f t="shared" si="38"/>
        <v>2.1020795088982322E-6</v>
      </c>
      <c r="BH26" s="7">
        <f t="shared" si="39"/>
        <v>23.719999999999672</v>
      </c>
      <c r="BI26" s="7">
        <f t="shared" si="40"/>
        <v>12.649999999999963</v>
      </c>
      <c r="BJ26" s="7">
        <f t="shared" si="98"/>
        <v>41.553131395185908</v>
      </c>
      <c r="BK26" s="14">
        <f t="shared" si="41"/>
        <v>30.483129293106689</v>
      </c>
      <c r="BM26" s="3">
        <v>6000</v>
      </c>
      <c r="BN26" s="6">
        <f t="shared" si="42"/>
        <v>13.38</v>
      </c>
      <c r="BO26" s="6">
        <f t="shared" si="43"/>
        <v>2.1816615649929121</v>
      </c>
      <c r="BP26" s="6">
        <f t="shared" si="44"/>
        <v>2.1816615649929121</v>
      </c>
      <c r="BQ26" s="6">
        <f t="shared" si="4"/>
        <v>3.1415926535897931</v>
      </c>
      <c r="BR26" s="6">
        <f t="shared" si="45"/>
        <v>3.1415926535897931</v>
      </c>
      <c r="BS26" s="6">
        <f t="shared" si="46"/>
        <v>1.7671458676442586</v>
      </c>
      <c r="BT26" s="7">
        <f t="shared" si="47"/>
        <v>6.132940239080332</v>
      </c>
      <c r="BU26" s="7">
        <f t="shared" si="48"/>
        <v>6.132940239080332</v>
      </c>
      <c r="BV26" s="7">
        <f t="shared" si="49"/>
        <v>4.2589862771391198</v>
      </c>
      <c r="BW26" s="7">
        <f t="shared" si="50"/>
        <v>4.2589862771391198</v>
      </c>
      <c r="BX26" s="7">
        <f t="shared" si="51"/>
        <v>7.5715311593584351</v>
      </c>
      <c r="BY26" s="7">
        <f t="shared" si="5"/>
        <v>0.23946136568654647</v>
      </c>
      <c r="BZ26" s="7">
        <f t="shared" si="6"/>
        <v>1.2965956873759346</v>
      </c>
      <c r="CA26" s="7">
        <f t="shared" si="7"/>
        <v>0.50698968006128586</v>
      </c>
      <c r="CB26" s="7">
        <f t="shared" si="8"/>
        <v>4.5125256497261041</v>
      </c>
      <c r="CC26" s="7">
        <f t="shared" si="52"/>
        <v>13.042252392336723</v>
      </c>
      <c r="CD26" s="7">
        <f t="shared" si="53"/>
        <v>0.18875523579384115</v>
      </c>
      <c r="CE26" s="7">
        <f t="shared" si="54"/>
        <v>0.27526805219935169</v>
      </c>
      <c r="CF26" s="7">
        <f t="shared" si="55"/>
        <v>1.139283852363679</v>
      </c>
      <c r="CG26" s="7">
        <f t="shared" si="9"/>
        <v>0.4167095895575974</v>
      </c>
      <c r="CH26" s="7">
        <f t="shared" si="56"/>
        <v>2.1020795088982322E-6</v>
      </c>
      <c r="CI26" s="7">
        <f t="shared" si="57"/>
        <v>23.719999999999672</v>
      </c>
      <c r="CJ26" s="7">
        <f t="shared" si="58"/>
        <v>12.649999999999963</v>
      </c>
      <c r="CK26" s="7">
        <f t="shared" si="99"/>
        <v>45.337843607180247</v>
      </c>
      <c r="CL26" s="14">
        <f t="shared" si="59"/>
        <v>34.267841505101032</v>
      </c>
      <c r="CO26" s="24">
        <v>6000</v>
      </c>
      <c r="CP26" s="27">
        <f t="shared" si="60"/>
        <v>13.38</v>
      </c>
      <c r="CQ26" s="27">
        <f t="shared" si="61"/>
        <v>2.1816615649929121</v>
      </c>
      <c r="CR26" s="27">
        <f t="shared" si="62"/>
        <v>2.1816615649929121</v>
      </c>
      <c r="CS26" s="27">
        <f t="shared" si="10"/>
        <v>3.1415926535897931</v>
      </c>
      <c r="CT26" s="27">
        <f t="shared" si="11"/>
        <v>3.1415926535897931</v>
      </c>
      <c r="CU26" s="6">
        <f t="shared" si="63"/>
        <v>1.7671458676442586</v>
      </c>
      <c r="CV26" s="28">
        <f t="shared" si="64"/>
        <v>6.132940239080332</v>
      </c>
      <c r="CW26" s="28">
        <f t="shared" si="65"/>
        <v>6.132940239080332</v>
      </c>
      <c r="CX26" s="28">
        <f t="shared" si="66"/>
        <v>4.2589862771391198</v>
      </c>
      <c r="CY26" s="28">
        <f t="shared" si="67"/>
        <v>4.2589862771391198</v>
      </c>
      <c r="CZ26" s="7">
        <f t="shared" si="68"/>
        <v>7.5715311593584351</v>
      </c>
      <c r="DA26" s="28">
        <f t="shared" si="12"/>
        <v>0.23946136568654647</v>
      </c>
      <c r="DB26" s="28">
        <f t="shared" si="13"/>
        <v>1.2965956873759346</v>
      </c>
      <c r="DC26" s="28">
        <f t="shared" si="14"/>
        <v>0.50698968006128586</v>
      </c>
      <c r="DD26" s="28">
        <f t="shared" si="69"/>
        <v>23.975139666690939</v>
      </c>
      <c r="DE26" s="7">
        <f t="shared" si="70"/>
        <v>75.773280921887405</v>
      </c>
      <c r="DF26" s="28">
        <f t="shared" si="71"/>
        <v>0.18875523579384115</v>
      </c>
      <c r="DG26" s="28">
        <f t="shared" si="72"/>
        <v>0.27526805219935169</v>
      </c>
      <c r="DH26" s="28">
        <f t="shared" si="73"/>
        <v>1.139283852363679</v>
      </c>
      <c r="DI26" s="28">
        <f t="shared" si="15"/>
        <v>0.4167095895575974</v>
      </c>
      <c r="DJ26" s="7">
        <f t="shared" si="74"/>
        <v>2.1020795088982322E-6</v>
      </c>
      <c r="DK26" s="28">
        <f t="shared" si="75"/>
        <v>23.719999999999672</v>
      </c>
      <c r="DL26" s="28">
        <f t="shared" si="76"/>
        <v>12.649999999999963</v>
      </c>
      <c r="DM26" s="28">
        <f t="shared" si="77"/>
        <v>127.53148615369575</v>
      </c>
      <c r="DN26" s="29">
        <f t="shared" si="78"/>
        <v>116.46148405161654</v>
      </c>
      <c r="DP26" s="24">
        <v>6000</v>
      </c>
      <c r="DQ26" s="27">
        <f t="shared" si="79"/>
        <v>13.38</v>
      </c>
      <c r="DR26" s="27">
        <f t="shared" si="80"/>
        <v>2.1816615649929121</v>
      </c>
      <c r="DS26" s="27">
        <f t="shared" si="81"/>
        <v>2.1816615649929121</v>
      </c>
      <c r="DT26" s="27">
        <f t="shared" si="16"/>
        <v>3.1415926535897931</v>
      </c>
      <c r="DU26" s="27">
        <f t="shared" si="17"/>
        <v>3.1415926535897931</v>
      </c>
      <c r="DV26" s="6">
        <f t="shared" si="82"/>
        <v>1.7671458676442586</v>
      </c>
      <c r="DW26" s="28">
        <f t="shared" si="83"/>
        <v>6.132940239080332</v>
      </c>
      <c r="DX26" s="28">
        <f t="shared" si="84"/>
        <v>6.132940239080332</v>
      </c>
      <c r="DY26" s="28">
        <f t="shared" si="85"/>
        <v>4.2589862771391198</v>
      </c>
      <c r="DZ26" s="28">
        <f t="shared" si="86"/>
        <v>4.2589862771391198</v>
      </c>
      <c r="EA26" s="7">
        <f t="shared" si="87"/>
        <v>7.5715311593584351</v>
      </c>
      <c r="EB26" s="28">
        <f t="shared" si="18"/>
        <v>0.23946136568654647</v>
      </c>
      <c r="EC26" s="28">
        <f t="shared" si="19"/>
        <v>1.2965956873759346</v>
      </c>
      <c r="ED26" s="28">
        <f t="shared" si="20"/>
        <v>0.50698968006128586</v>
      </c>
      <c r="EE26" s="28">
        <f t="shared" si="88"/>
        <v>23.975139666690939</v>
      </c>
      <c r="EF26" s="7">
        <f t="shared" si="89"/>
        <v>168.36455908073873</v>
      </c>
      <c r="EG26" s="28">
        <f t="shared" si="90"/>
        <v>0.18875523579384115</v>
      </c>
      <c r="EH26" s="28">
        <f t="shared" si="91"/>
        <v>0.27526805219935169</v>
      </c>
      <c r="EI26" s="28">
        <f t="shared" si="92"/>
        <v>1.139283852363679</v>
      </c>
      <c r="EJ26" s="28">
        <f t="shared" si="21"/>
        <v>0.4167095895575974</v>
      </c>
      <c r="EK26" s="7">
        <f t="shared" si="93"/>
        <v>2.1020795088982322E-6</v>
      </c>
      <c r="EL26" s="28">
        <f t="shared" si="94"/>
        <v>23.719999999999672</v>
      </c>
      <c r="EM26" s="28">
        <f t="shared" si="95"/>
        <v>12.649999999999963</v>
      </c>
      <c r="EN26" s="28">
        <f t="shared" si="96"/>
        <v>220.12276431254713</v>
      </c>
      <c r="EO26" s="29">
        <f t="shared" si="97"/>
        <v>209.0527622104679</v>
      </c>
    </row>
    <row r="27" spans="1:145" x14ac:dyDescent="0.25">
      <c r="O27" t="s">
        <v>144</v>
      </c>
      <c r="T27" t="s">
        <v>120</v>
      </c>
      <c r="Y27" s="17" t="s">
        <v>139</v>
      </c>
      <c r="Z27" s="17"/>
      <c r="AA27" s="17"/>
      <c r="AD27" s="17" t="s">
        <v>140</v>
      </c>
      <c r="AE27" s="17"/>
      <c r="AF27" s="17"/>
      <c r="AH27" s="17" t="s">
        <v>142</v>
      </c>
      <c r="AI27" s="17"/>
      <c r="AJ27" s="17"/>
      <c r="AL27" s="3">
        <v>6500</v>
      </c>
      <c r="AM27" s="6">
        <f t="shared" si="22"/>
        <v>14.495000000000001</v>
      </c>
      <c r="AN27" s="6">
        <f t="shared" si="23"/>
        <v>2.1816615649929121</v>
      </c>
      <c r="AO27" s="6">
        <f t="shared" si="24"/>
        <v>2.1816615649929121</v>
      </c>
      <c r="AP27" s="6">
        <f t="shared" si="0"/>
        <v>3.1415926535897931</v>
      </c>
      <c r="AQ27" s="6">
        <f t="shared" si="25"/>
        <v>3.1415926535897931</v>
      </c>
      <c r="AR27" s="6">
        <f t="shared" si="26"/>
        <v>1.7671458676442586</v>
      </c>
      <c r="AS27" s="7">
        <f t="shared" si="27"/>
        <v>6.6440185923370256</v>
      </c>
      <c r="AT27" s="7">
        <f t="shared" si="28"/>
        <v>6.6440185923370256</v>
      </c>
      <c r="AU27" s="7">
        <f t="shared" si="29"/>
        <v>4.6139018002340464</v>
      </c>
      <c r="AV27" s="7">
        <f t="shared" si="30"/>
        <v>4.6139018002340464</v>
      </c>
      <c r="AW27" s="7">
        <f t="shared" si="31"/>
        <v>8.2024920893049718</v>
      </c>
      <c r="AX27" s="7">
        <f t="shared" si="1"/>
        <v>0.28103451945157187</v>
      </c>
      <c r="AY27" s="7">
        <f t="shared" si="2"/>
        <v>1.5216991053231452</v>
      </c>
      <c r="AZ27" s="7">
        <f t="shared" si="3"/>
        <v>0.59500872173859243</v>
      </c>
      <c r="BA27" s="7">
        <f t="shared" si="32"/>
        <v>0.85416993733797708</v>
      </c>
      <c r="BB27" s="7">
        <f t="shared" si="33"/>
        <v>15.306532321561852</v>
      </c>
      <c r="BC27" s="7">
        <f t="shared" si="34"/>
        <v>0.21888142312110173</v>
      </c>
      <c r="BD27" s="7">
        <f t="shared" si="35"/>
        <v>0.31920207538494</v>
      </c>
      <c r="BE27" s="7">
        <f t="shared" si="36"/>
        <v>1.3211186958364085</v>
      </c>
      <c r="BF27" s="7">
        <f t="shared" si="37"/>
        <v>0.48321832031296297</v>
      </c>
      <c r="BG27" s="7">
        <f t="shared" si="38"/>
        <v>2.4375808834456943E-6</v>
      </c>
      <c r="BH27" s="7">
        <f t="shared" si="39"/>
        <v>23.719999999999672</v>
      </c>
      <c r="BI27" s="7">
        <f t="shared" si="40"/>
        <v>12.649999999999963</v>
      </c>
      <c r="BJ27" s="7">
        <f t="shared" si="98"/>
        <v>44.620867557649106</v>
      </c>
      <c r="BK27" s="14">
        <f t="shared" si="41"/>
        <v>33.550865120068515</v>
      </c>
      <c r="BM27" s="3">
        <v>6500</v>
      </c>
      <c r="BN27" s="6">
        <f t="shared" si="42"/>
        <v>14.495000000000001</v>
      </c>
      <c r="BO27" s="6">
        <f t="shared" si="43"/>
        <v>2.1816615649929121</v>
      </c>
      <c r="BP27" s="6">
        <f t="shared" si="44"/>
        <v>2.1816615649929121</v>
      </c>
      <c r="BQ27" s="6">
        <f t="shared" si="4"/>
        <v>3.1415926535897931</v>
      </c>
      <c r="BR27" s="6">
        <f t="shared" si="45"/>
        <v>3.1415926535897931</v>
      </c>
      <c r="BS27" s="6">
        <f t="shared" si="46"/>
        <v>1.7671458676442586</v>
      </c>
      <c r="BT27" s="7">
        <f t="shared" si="47"/>
        <v>6.6440185923370256</v>
      </c>
      <c r="BU27" s="7">
        <f t="shared" si="48"/>
        <v>6.6440185923370256</v>
      </c>
      <c r="BV27" s="7">
        <f t="shared" si="49"/>
        <v>4.6139018002340464</v>
      </c>
      <c r="BW27" s="7">
        <f t="shared" si="50"/>
        <v>4.6139018002340464</v>
      </c>
      <c r="BX27" s="7">
        <f t="shared" si="51"/>
        <v>8.2024920893049718</v>
      </c>
      <c r="BY27" s="7">
        <f t="shared" si="5"/>
        <v>0.28103451945157187</v>
      </c>
      <c r="BZ27" s="7">
        <f t="shared" si="6"/>
        <v>1.5216991053231452</v>
      </c>
      <c r="CA27" s="7">
        <f t="shared" si="7"/>
        <v>0.59500872173859243</v>
      </c>
      <c r="CB27" s="7">
        <f t="shared" si="8"/>
        <v>5.2959502416924407</v>
      </c>
      <c r="CC27" s="7">
        <f t="shared" si="52"/>
        <v>15.306532321561852</v>
      </c>
      <c r="CD27" s="7">
        <f t="shared" si="53"/>
        <v>0.21888142312110173</v>
      </c>
      <c r="CE27" s="7">
        <f t="shared" si="54"/>
        <v>0.31920207538494</v>
      </c>
      <c r="CF27" s="7">
        <f t="shared" si="55"/>
        <v>1.3211186958364085</v>
      </c>
      <c r="CG27" s="7">
        <f t="shared" si="9"/>
        <v>0.48321832031296297</v>
      </c>
      <c r="CH27" s="7">
        <f t="shared" si="56"/>
        <v>2.4375808834456943E-6</v>
      </c>
      <c r="CI27" s="7">
        <f t="shared" si="57"/>
        <v>23.719999999999672</v>
      </c>
      <c r="CJ27" s="7">
        <f t="shared" si="58"/>
        <v>12.649999999999963</v>
      </c>
      <c r="CK27" s="7">
        <f t="shared" si="99"/>
        <v>49.062647862003573</v>
      </c>
      <c r="CL27" s="14">
        <f t="shared" si="59"/>
        <v>37.992645424422975</v>
      </c>
      <c r="CO27" s="24">
        <v>6500</v>
      </c>
      <c r="CP27" s="27">
        <f t="shared" si="60"/>
        <v>14.495000000000001</v>
      </c>
      <c r="CQ27" s="27">
        <f t="shared" si="61"/>
        <v>2.1816615649929121</v>
      </c>
      <c r="CR27" s="27">
        <f t="shared" si="62"/>
        <v>2.1816615649929121</v>
      </c>
      <c r="CS27" s="27">
        <f t="shared" si="10"/>
        <v>3.1415926535897931</v>
      </c>
      <c r="CT27" s="27">
        <f t="shared" si="11"/>
        <v>3.1415926535897931</v>
      </c>
      <c r="CU27" s="6">
        <f t="shared" si="63"/>
        <v>1.7671458676442586</v>
      </c>
      <c r="CV27" s="28">
        <f t="shared" si="64"/>
        <v>6.6440185923370256</v>
      </c>
      <c r="CW27" s="28">
        <f t="shared" si="65"/>
        <v>6.6440185923370256</v>
      </c>
      <c r="CX27" s="28">
        <f t="shared" si="66"/>
        <v>4.6139018002340464</v>
      </c>
      <c r="CY27" s="28">
        <f t="shared" si="67"/>
        <v>4.6139018002340464</v>
      </c>
      <c r="CZ27" s="7">
        <f t="shared" si="68"/>
        <v>8.2024920893049718</v>
      </c>
      <c r="DA27" s="28">
        <f t="shared" si="12"/>
        <v>0.28103451945157187</v>
      </c>
      <c r="DB27" s="28">
        <f t="shared" si="13"/>
        <v>1.5216991053231452</v>
      </c>
      <c r="DC27" s="28">
        <f t="shared" si="14"/>
        <v>0.59500872173859243</v>
      </c>
      <c r="DD27" s="28">
        <f t="shared" si="69"/>
        <v>28.137490303269225</v>
      </c>
      <c r="DE27" s="7">
        <f t="shared" si="70"/>
        <v>88.92836441527065</v>
      </c>
      <c r="DF27" s="28">
        <f t="shared" si="71"/>
        <v>0.21888142312110173</v>
      </c>
      <c r="DG27" s="28">
        <f t="shared" si="72"/>
        <v>0.31920207538494</v>
      </c>
      <c r="DH27" s="28">
        <f t="shared" si="73"/>
        <v>1.3211186958364085</v>
      </c>
      <c r="DI27" s="28">
        <f t="shared" si="15"/>
        <v>0.48321832031296297</v>
      </c>
      <c r="DJ27" s="7">
        <f t="shared" si="74"/>
        <v>2.4375808834456943E-6</v>
      </c>
      <c r="DK27" s="28">
        <f t="shared" si="75"/>
        <v>23.719999999999672</v>
      </c>
      <c r="DL27" s="28">
        <f t="shared" si="76"/>
        <v>12.649999999999963</v>
      </c>
      <c r="DM27" s="28">
        <f t="shared" si="77"/>
        <v>145.52602001728917</v>
      </c>
      <c r="DN27" s="29">
        <f t="shared" si="78"/>
        <v>134.45601757970854</v>
      </c>
      <c r="DP27" s="24">
        <v>6500</v>
      </c>
      <c r="DQ27" s="27">
        <f t="shared" si="79"/>
        <v>14.495000000000001</v>
      </c>
      <c r="DR27" s="27">
        <f t="shared" si="80"/>
        <v>2.1816615649929121</v>
      </c>
      <c r="DS27" s="27">
        <f t="shared" si="81"/>
        <v>2.1816615649929121</v>
      </c>
      <c r="DT27" s="27">
        <f t="shared" si="16"/>
        <v>3.1415926535897931</v>
      </c>
      <c r="DU27" s="27">
        <f t="shared" si="17"/>
        <v>3.1415926535897931</v>
      </c>
      <c r="DV27" s="6">
        <f t="shared" si="82"/>
        <v>1.7671458676442586</v>
      </c>
      <c r="DW27" s="28">
        <f t="shared" si="83"/>
        <v>6.6440185923370256</v>
      </c>
      <c r="DX27" s="28">
        <f t="shared" si="84"/>
        <v>6.6440185923370256</v>
      </c>
      <c r="DY27" s="28">
        <f t="shared" si="85"/>
        <v>4.6139018002340464</v>
      </c>
      <c r="DZ27" s="28">
        <f t="shared" si="86"/>
        <v>4.6139018002340464</v>
      </c>
      <c r="EA27" s="7">
        <f t="shared" si="87"/>
        <v>8.2024920893049718</v>
      </c>
      <c r="EB27" s="28">
        <f t="shared" si="18"/>
        <v>0.28103451945157187</v>
      </c>
      <c r="EC27" s="28">
        <f t="shared" si="19"/>
        <v>1.5216991053231452</v>
      </c>
      <c r="ED27" s="28">
        <f t="shared" si="20"/>
        <v>0.59500872173859243</v>
      </c>
      <c r="EE27" s="28">
        <f t="shared" si="88"/>
        <v>28.137490303269225</v>
      </c>
      <c r="EF27" s="7">
        <f t="shared" si="89"/>
        <v>197.59451725447815</v>
      </c>
      <c r="EG27" s="28">
        <f t="shared" si="90"/>
        <v>0.21888142312110173</v>
      </c>
      <c r="EH27" s="28">
        <f t="shared" si="91"/>
        <v>0.31920207538494</v>
      </c>
      <c r="EI27" s="28">
        <f t="shared" si="92"/>
        <v>1.3211186958364085</v>
      </c>
      <c r="EJ27" s="28">
        <f t="shared" si="21"/>
        <v>0.48321832031296297</v>
      </c>
      <c r="EK27" s="7">
        <f t="shared" si="93"/>
        <v>2.4375808834456943E-6</v>
      </c>
      <c r="EL27" s="28">
        <f t="shared" si="94"/>
        <v>23.719999999999672</v>
      </c>
      <c r="EM27" s="28">
        <f t="shared" si="95"/>
        <v>12.649999999999963</v>
      </c>
      <c r="EN27" s="28">
        <f t="shared" si="96"/>
        <v>254.19217285649665</v>
      </c>
      <c r="EO27" s="29">
        <f t="shared" si="97"/>
        <v>243.12217041891608</v>
      </c>
    </row>
    <row r="28" spans="1:145" x14ac:dyDescent="0.25">
      <c r="Y28" s="17"/>
      <c r="Z28" s="17"/>
      <c r="AA28" s="17"/>
      <c r="AD28" s="17"/>
      <c r="AE28" s="17"/>
      <c r="AF28" s="17"/>
      <c r="AH28" s="17"/>
      <c r="AI28" s="17"/>
      <c r="AJ28" s="17"/>
      <c r="AL28" s="3">
        <v>7000</v>
      </c>
      <c r="AM28" s="6">
        <f t="shared" si="22"/>
        <v>15.610000000000001</v>
      </c>
      <c r="AN28" s="6">
        <f t="shared" si="23"/>
        <v>2.1816615649929121</v>
      </c>
      <c r="AO28" s="6">
        <f t="shared" si="24"/>
        <v>2.1816615649929121</v>
      </c>
      <c r="AP28" s="6">
        <f t="shared" si="0"/>
        <v>3.1415926535897931</v>
      </c>
      <c r="AQ28" s="6">
        <f t="shared" si="25"/>
        <v>3.1415926535897931</v>
      </c>
      <c r="AR28" s="6">
        <f t="shared" si="26"/>
        <v>1.7671458676442586</v>
      </c>
      <c r="AS28" s="7">
        <f t="shared" si="27"/>
        <v>7.1550969455937201</v>
      </c>
      <c r="AT28" s="7">
        <f t="shared" si="28"/>
        <v>7.1550969455937201</v>
      </c>
      <c r="AU28" s="7">
        <f t="shared" si="29"/>
        <v>4.968817323328973</v>
      </c>
      <c r="AV28" s="7">
        <f t="shared" si="30"/>
        <v>4.968817323328973</v>
      </c>
      <c r="AW28" s="7">
        <f t="shared" si="31"/>
        <v>8.8334530192515075</v>
      </c>
      <c r="AX28" s="7">
        <f t="shared" si="1"/>
        <v>0.32593352551779931</v>
      </c>
      <c r="AY28" s="7">
        <f t="shared" si="2"/>
        <v>1.7648107967061326</v>
      </c>
      <c r="AZ28" s="7">
        <f t="shared" si="3"/>
        <v>0.6900692867500835</v>
      </c>
      <c r="BA28" s="7">
        <f t="shared" si="32"/>
        <v>0.99063495691268355</v>
      </c>
      <c r="BB28" s="7">
        <f t="shared" si="33"/>
        <v>17.751954645124982</v>
      </c>
      <c r="BC28" s="7">
        <f t="shared" si="34"/>
        <v>0.25104441727474502</v>
      </c>
      <c r="BD28" s="7">
        <f t="shared" si="35"/>
        <v>0.36610644185900321</v>
      </c>
      <c r="BE28" s="7">
        <f t="shared" si="36"/>
        <v>1.5152472439998861</v>
      </c>
      <c r="BF28" s="7">
        <f t="shared" si="37"/>
        <v>0.55422365182782807</v>
      </c>
      <c r="BG28" s="7">
        <f t="shared" si="38"/>
        <v>2.795765230867085E-6</v>
      </c>
      <c r="BH28" s="7">
        <f t="shared" si="39"/>
        <v>23.719999999999672</v>
      </c>
      <c r="BI28" s="7">
        <f t="shared" si="40"/>
        <v>12.649999999999963</v>
      </c>
      <c r="BJ28" s="7">
        <f t="shared" si="98"/>
        <v>47.930027761738046</v>
      </c>
      <c r="BK28" s="14">
        <f t="shared" si="41"/>
        <v>36.860024965973111</v>
      </c>
      <c r="BM28" s="3">
        <v>7000</v>
      </c>
      <c r="BN28" s="6">
        <f t="shared" si="42"/>
        <v>15.610000000000001</v>
      </c>
      <c r="BO28" s="6">
        <f t="shared" si="43"/>
        <v>2.1816615649929121</v>
      </c>
      <c r="BP28" s="6">
        <f t="shared" si="44"/>
        <v>2.1816615649929121</v>
      </c>
      <c r="BQ28" s="6">
        <f t="shared" si="4"/>
        <v>3.1415926535897931</v>
      </c>
      <c r="BR28" s="6">
        <f t="shared" si="45"/>
        <v>3.1415926535897931</v>
      </c>
      <c r="BS28" s="6">
        <f t="shared" si="46"/>
        <v>1.7671458676442586</v>
      </c>
      <c r="BT28" s="7">
        <f t="shared" si="47"/>
        <v>7.1550969455937201</v>
      </c>
      <c r="BU28" s="7">
        <f t="shared" si="48"/>
        <v>7.1550969455937201</v>
      </c>
      <c r="BV28" s="7">
        <f t="shared" si="49"/>
        <v>4.968817323328973</v>
      </c>
      <c r="BW28" s="7">
        <f t="shared" si="50"/>
        <v>4.968817323328973</v>
      </c>
      <c r="BX28" s="7">
        <f t="shared" si="51"/>
        <v>8.8334530192515075</v>
      </c>
      <c r="BY28" s="7">
        <f t="shared" si="5"/>
        <v>0.32593352551779931</v>
      </c>
      <c r="BZ28" s="7">
        <f t="shared" si="6"/>
        <v>1.7648107967061326</v>
      </c>
      <c r="CA28" s="7">
        <f t="shared" si="7"/>
        <v>0.6900692867500835</v>
      </c>
      <c r="CB28" s="7">
        <f t="shared" si="8"/>
        <v>6.1420488010160863</v>
      </c>
      <c r="CC28" s="7">
        <f t="shared" si="52"/>
        <v>17.751954645124982</v>
      </c>
      <c r="CD28" s="7">
        <f t="shared" si="53"/>
        <v>0.25104441727474502</v>
      </c>
      <c r="CE28" s="7">
        <f t="shared" si="54"/>
        <v>0.36610644185900321</v>
      </c>
      <c r="CF28" s="7">
        <f t="shared" si="55"/>
        <v>1.5152472439998861</v>
      </c>
      <c r="CG28" s="7">
        <f t="shared" si="9"/>
        <v>0.55422365182782807</v>
      </c>
      <c r="CH28" s="7">
        <f t="shared" si="56"/>
        <v>2.795765230867085E-6</v>
      </c>
      <c r="CI28" s="7">
        <f t="shared" si="57"/>
        <v>23.719999999999672</v>
      </c>
      <c r="CJ28" s="7">
        <f t="shared" si="58"/>
        <v>12.649999999999963</v>
      </c>
      <c r="CK28" s="7">
        <f t="shared" si="99"/>
        <v>53.081441605841448</v>
      </c>
      <c r="CL28" s="14">
        <f t="shared" si="59"/>
        <v>42.011438810076513</v>
      </c>
      <c r="CO28" s="24">
        <v>7000</v>
      </c>
      <c r="CP28" s="27">
        <f t="shared" si="60"/>
        <v>15.610000000000001</v>
      </c>
      <c r="CQ28" s="27">
        <f t="shared" si="61"/>
        <v>2.1816615649929121</v>
      </c>
      <c r="CR28" s="27">
        <f t="shared" si="62"/>
        <v>2.1816615649929121</v>
      </c>
      <c r="CS28" s="27">
        <f t="shared" si="10"/>
        <v>3.1415926535897931</v>
      </c>
      <c r="CT28" s="27">
        <f t="shared" si="11"/>
        <v>3.1415926535897931</v>
      </c>
      <c r="CU28" s="6">
        <f t="shared" si="63"/>
        <v>1.7671458676442586</v>
      </c>
      <c r="CV28" s="28">
        <f t="shared" si="64"/>
        <v>7.1550969455937201</v>
      </c>
      <c r="CW28" s="28">
        <f t="shared" si="65"/>
        <v>7.1550969455937201</v>
      </c>
      <c r="CX28" s="28">
        <f t="shared" si="66"/>
        <v>4.968817323328973</v>
      </c>
      <c r="CY28" s="28">
        <f t="shared" si="67"/>
        <v>4.968817323328973</v>
      </c>
      <c r="CZ28" s="7">
        <f t="shared" si="68"/>
        <v>8.8334530192515075</v>
      </c>
      <c r="DA28" s="28">
        <f t="shared" si="12"/>
        <v>0.32593352551779931</v>
      </c>
      <c r="DB28" s="28">
        <f t="shared" si="13"/>
        <v>1.7648107967061326</v>
      </c>
      <c r="DC28" s="28">
        <f t="shared" si="14"/>
        <v>0.6900692867500835</v>
      </c>
      <c r="DD28" s="28">
        <f t="shared" si="69"/>
        <v>32.632828990773774</v>
      </c>
      <c r="DE28" s="7">
        <f t="shared" si="70"/>
        <v>103.13585458812452</v>
      </c>
      <c r="DF28" s="28">
        <f t="shared" si="71"/>
        <v>0.25104441727474502</v>
      </c>
      <c r="DG28" s="28">
        <f t="shared" si="72"/>
        <v>0.36610644185900321</v>
      </c>
      <c r="DH28" s="28">
        <f t="shared" si="73"/>
        <v>1.5152472439998861</v>
      </c>
      <c r="DI28" s="28">
        <f t="shared" si="15"/>
        <v>0.55422365182782807</v>
      </c>
      <c r="DJ28" s="7">
        <f t="shared" si="74"/>
        <v>2.795765230867085E-6</v>
      </c>
      <c r="DK28" s="28">
        <f t="shared" si="75"/>
        <v>23.719999999999672</v>
      </c>
      <c r="DL28" s="28">
        <f t="shared" si="76"/>
        <v>12.649999999999963</v>
      </c>
      <c r="DM28" s="28">
        <f t="shared" si="77"/>
        <v>164.95612173859871</v>
      </c>
      <c r="DN28" s="29">
        <f t="shared" si="78"/>
        <v>153.88611894283378</v>
      </c>
      <c r="DP28" s="24">
        <v>7000</v>
      </c>
      <c r="DQ28" s="27">
        <f t="shared" si="79"/>
        <v>15.610000000000001</v>
      </c>
      <c r="DR28" s="27">
        <f t="shared" si="80"/>
        <v>2.1816615649929121</v>
      </c>
      <c r="DS28" s="27">
        <f t="shared" si="81"/>
        <v>2.1816615649929121</v>
      </c>
      <c r="DT28" s="27">
        <f t="shared" si="16"/>
        <v>3.1415926535897931</v>
      </c>
      <c r="DU28" s="27">
        <f t="shared" si="17"/>
        <v>3.1415926535897931</v>
      </c>
      <c r="DV28" s="6">
        <f t="shared" si="82"/>
        <v>1.7671458676442586</v>
      </c>
      <c r="DW28" s="28">
        <f t="shared" si="83"/>
        <v>7.1550969455937201</v>
      </c>
      <c r="DX28" s="28">
        <f t="shared" si="84"/>
        <v>7.1550969455937201</v>
      </c>
      <c r="DY28" s="28">
        <f t="shared" si="85"/>
        <v>4.968817323328973</v>
      </c>
      <c r="DZ28" s="28">
        <f t="shared" si="86"/>
        <v>4.968817323328973</v>
      </c>
      <c r="EA28" s="7">
        <f t="shared" si="87"/>
        <v>8.8334530192515075</v>
      </c>
      <c r="EB28" s="28">
        <f t="shared" si="18"/>
        <v>0.32593352551779931</v>
      </c>
      <c r="EC28" s="28">
        <f t="shared" si="19"/>
        <v>1.7648107967061326</v>
      </c>
      <c r="ED28" s="28">
        <f t="shared" si="20"/>
        <v>0.6900692867500835</v>
      </c>
      <c r="EE28" s="28">
        <f t="shared" si="88"/>
        <v>32.632828990773774</v>
      </c>
      <c r="EF28" s="7">
        <f t="shared" si="89"/>
        <v>229.16287208211659</v>
      </c>
      <c r="EG28" s="28">
        <f t="shared" si="90"/>
        <v>0.25104441727474502</v>
      </c>
      <c r="EH28" s="28">
        <f t="shared" si="91"/>
        <v>0.36610644185900321</v>
      </c>
      <c r="EI28" s="28">
        <f t="shared" si="92"/>
        <v>1.5152472439998861</v>
      </c>
      <c r="EJ28" s="28">
        <f t="shared" si="21"/>
        <v>0.55422365182782807</v>
      </c>
      <c r="EK28" s="7">
        <f t="shared" si="93"/>
        <v>2.795765230867085E-6</v>
      </c>
      <c r="EL28" s="28">
        <f t="shared" si="94"/>
        <v>23.719999999999672</v>
      </c>
      <c r="EM28" s="28">
        <f t="shared" si="95"/>
        <v>12.649999999999963</v>
      </c>
      <c r="EN28" s="28">
        <f t="shared" si="96"/>
        <v>290.98313923259082</v>
      </c>
      <c r="EO28" s="29">
        <f t="shared" si="97"/>
        <v>279.91313643682588</v>
      </c>
    </row>
    <row r="29" spans="1:145" x14ac:dyDescent="0.25">
      <c r="Y29" s="17"/>
      <c r="Z29" s="17"/>
      <c r="AA29" s="17"/>
      <c r="AD29" s="17"/>
      <c r="AE29" s="17"/>
      <c r="AF29" s="17"/>
      <c r="AH29" s="17"/>
      <c r="AI29" s="17"/>
      <c r="AJ29" s="17"/>
      <c r="AL29" s="3">
        <v>7500</v>
      </c>
      <c r="AM29" s="6">
        <f t="shared" si="22"/>
        <v>16.725000000000001</v>
      </c>
      <c r="AN29" s="6">
        <f t="shared" si="23"/>
        <v>2.1816615649929121</v>
      </c>
      <c r="AO29" s="6">
        <f t="shared" si="24"/>
        <v>2.1816615649929121</v>
      </c>
      <c r="AP29" s="6">
        <f t="shared" si="0"/>
        <v>3.1415926535897931</v>
      </c>
      <c r="AQ29" s="6">
        <f t="shared" si="25"/>
        <v>3.1415926535897931</v>
      </c>
      <c r="AR29" s="6">
        <f t="shared" si="26"/>
        <v>1.7671458676442586</v>
      </c>
      <c r="AS29" s="7">
        <f t="shared" si="27"/>
        <v>7.6661752988504146</v>
      </c>
      <c r="AT29" s="7">
        <f t="shared" si="28"/>
        <v>7.6661752988504146</v>
      </c>
      <c r="AU29" s="7">
        <f t="shared" si="29"/>
        <v>5.3237328464238995</v>
      </c>
      <c r="AV29" s="7">
        <f t="shared" si="30"/>
        <v>5.3237328464238995</v>
      </c>
      <c r="AW29" s="7">
        <f t="shared" si="31"/>
        <v>9.4644139491980432</v>
      </c>
      <c r="AX29" s="7">
        <f t="shared" si="1"/>
        <v>0.37415838388522882</v>
      </c>
      <c r="AY29" s="7">
        <f t="shared" si="2"/>
        <v>2.0259307615248972</v>
      </c>
      <c r="AZ29" s="7">
        <f t="shared" si="3"/>
        <v>0.79217137509575908</v>
      </c>
      <c r="BA29" s="7">
        <f t="shared" si="32"/>
        <v>1.1372084964558866</v>
      </c>
      <c r="BB29" s="7">
        <f t="shared" si="33"/>
        <v>20.378519363026129</v>
      </c>
      <c r="BC29" s="7">
        <f t="shared" si="34"/>
        <v>0.28522167843114127</v>
      </c>
      <c r="BD29" s="7">
        <f t="shared" si="35"/>
        <v>0.41594828104541431</v>
      </c>
      <c r="BE29" s="7">
        <f t="shared" si="36"/>
        <v>1.7215334515836922</v>
      </c>
      <c r="BF29" s="7">
        <f t="shared" si="37"/>
        <v>0.62967582357176721</v>
      </c>
      <c r="BG29" s="7">
        <f t="shared" si="38"/>
        <v>3.176381535601491E-6</v>
      </c>
      <c r="BH29" s="7">
        <f t="shared" si="39"/>
        <v>23.719999999999672</v>
      </c>
      <c r="BI29" s="7">
        <f t="shared" si="40"/>
        <v>12.649999999999963</v>
      </c>
      <c r="BJ29" s="7">
        <f t="shared" si="98"/>
        <v>51.480370791001121</v>
      </c>
      <c r="BK29" s="14">
        <f t="shared" si="41"/>
        <v>40.410367614619879</v>
      </c>
      <c r="BM29" s="3">
        <v>7500</v>
      </c>
      <c r="BN29" s="6">
        <f t="shared" si="42"/>
        <v>16.725000000000001</v>
      </c>
      <c r="BO29" s="6">
        <f t="shared" si="43"/>
        <v>2.1816615649929121</v>
      </c>
      <c r="BP29" s="6">
        <f t="shared" si="44"/>
        <v>2.1816615649929121</v>
      </c>
      <c r="BQ29" s="6">
        <f t="shared" si="4"/>
        <v>3.1415926535897931</v>
      </c>
      <c r="BR29" s="6">
        <f t="shared" si="45"/>
        <v>3.1415926535897931</v>
      </c>
      <c r="BS29" s="6">
        <f t="shared" si="46"/>
        <v>1.7671458676442586</v>
      </c>
      <c r="BT29" s="7">
        <f t="shared" si="47"/>
        <v>7.6661752988504146</v>
      </c>
      <c r="BU29" s="7">
        <f t="shared" si="48"/>
        <v>7.6661752988504146</v>
      </c>
      <c r="BV29" s="7">
        <f t="shared" si="49"/>
        <v>5.3237328464238995</v>
      </c>
      <c r="BW29" s="7">
        <f t="shared" si="50"/>
        <v>5.3237328464238995</v>
      </c>
      <c r="BX29" s="7">
        <f t="shared" si="51"/>
        <v>9.4644139491980432</v>
      </c>
      <c r="BY29" s="7">
        <f t="shared" si="5"/>
        <v>0.37415838388522882</v>
      </c>
      <c r="BZ29" s="7">
        <f t="shared" si="6"/>
        <v>2.0259307615248972</v>
      </c>
      <c r="CA29" s="7">
        <f t="shared" si="7"/>
        <v>0.79217137509575908</v>
      </c>
      <c r="CB29" s="7">
        <f t="shared" si="8"/>
        <v>7.0508213276970366</v>
      </c>
      <c r="CC29" s="7">
        <f t="shared" si="52"/>
        <v>20.378519363026129</v>
      </c>
      <c r="CD29" s="7">
        <f t="shared" si="53"/>
        <v>0.28522167843114127</v>
      </c>
      <c r="CE29" s="7">
        <f t="shared" si="54"/>
        <v>0.41594828104541431</v>
      </c>
      <c r="CF29" s="7">
        <f t="shared" si="55"/>
        <v>1.7215334515836922</v>
      </c>
      <c r="CG29" s="7">
        <f t="shared" si="9"/>
        <v>0.62967582357176721</v>
      </c>
      <c r="CH29" s="7">
        <f t="shared" si="56"/>
        <v>3.176381535601491E-6</v>
      </c>
      <c r="CI29" s="7">
        <f t="shared" si="57"/>
        <v>23.719999999999672</v>
      </c>
      <c r="CJ29" s="7">
        <f t="shared" si="58"/>
        <v>12.649999999999963</v>
      </c>
      <c r="CK29" s="7">
        <f t="shared" si="99"/>
        <v>57.393983622242267</v>
      </c>
      <c r="CL29" s="14">
        <f t="shared" si="59"/>
        <v>46.323980445861025</v>
      </c>
      <c r="CO29" s="24">
        <v>7500</v>
      </c>
      <c r="CP29" s="27">
        <f t="shared" si="60"/>
        <v>16.725000000000001</v>
      </c>
      <c r="CQ29" s="27">
        <f t="shared" si="61"/>
        <v>2.1816615649929121</v>
      </c>
      <c r="CR29" s="27">
        <f t="shared" si="62"/>
        <v>2.1816615649929121</v>
      </c>
      <c r="CS29" s="27">
        <f t="shared" si="10"/>
        <v>3.1415926535897931</v>
      </c>
      <c r="CT29" s="27">
        <f t="shared" si="11"/>
        <v>3.1415926535897931</v>
      </c>
      <c r="CU29" s="6">
        <f t="shared" si="63"/>
        <v>1.7671458676442586</v>
      </c>
      <c r="CV29" s="28">
        <f t="shared" si="64"/>
        <v>7.6661752988504146</v>
      </c>
      <c r="CW29" s="28">
        <f t="shared" si="65"/>
        <v>7.6661752988504146</v>
      </c>
      <c r="CX29" s="28">
        <f t="shared" si="66"/>
        <v>5.3237328464238995</v>
      </c>
      <c r="CY29" s="28">
        <f t="shared" si="67"/>
        <v>5.3237328464238995</v>
      </c>
      <c r="CZ29" s="7">
        <f t="shared" si="68"/>
        <v>9.4644139491980432</v>
      </c>
      <c r="DA29" s="28">
        <f t="shared" si="12"/>
        <v>0.37415838388522882</v>
      </c>
      <c r="DB29" s="28">
        <f t="shared" si="13"/>
        <v>2.0259307615248972</v>
      </c>
      <c r="DC29" s="28">
        <f t="shared" si="14"/>
        <v>0.79217137509575908</v>
      </c>
      <c r="DD29" s="28">
        <f t="shared" si="69"/>
        <v>37.461155729204584</v>
      </c>
      <c r="DE29" s="7">
        <f t="shared" si="70"/>
        <v>118.39575144044905</v>
      </c>
      <c r="DF29" s="28">
        <f t="shared" si="71"/>
        <v>0.28522167843114127</v>
      </c>
      <c r="DG29" s="28">
        <f t="shared" si="72"/>
        <v>0.41594828104541431</v>
      </c>
      <c r="DH29" s="28">
        <f t="shared" si="73"/>
        <v>1.7215334515836922</v>
      </c>
      <c r="DI29" s="28">
        <f t="shared" si="15"/>
        <v>0.62967582357176721</v>
      </c>
      <c r="DJ29" s="7">
        <f t="shared" si="74"/>
        <v>3.176381535601491E-6</v>
      </c>
      <c r="DK29" s="28">
        <f t="shared" si="75"/>
        <v>23.719999999999672</v>
      </c>
      <c r="DL29" s="28">
        <f t="shared" si="76"/>
        <v>12.649999999999963</v>
      </c>
      <c r="DM29" s="28">
        <f t="shared" si="77"/>
        <v>185.82155010117276</v>
      </c>
      <c r="DN29" s="29">
        <f t="shared" si="78"/>
        <v>174.75154692479151</v>
      </c>
      <c r="DP29" s="24">
        <v>7500</v>
      </c>
      <c r="DQ29" s="27">
        <f t="shared" si="79"/>
        <v>16.725000000000001</v>
      </c>
      <c r="DR29" s="27">
        <f t="shared" si="80"/>
        <v>2.1816615649929121</v>
      </c>
      <c r="DS29" s="27">
        <f t="shared" si="81"/>
        <v>2.1816615649929121</v>
      </c>
      <c r="DT29" s="27">
        <f t="shared" si="16"/>
        <v>3.1415926535897931</v>
      </c>
      <c r="DU29" s="27">
        <f t="shared" si="17"/>
        <v>3.1415926535897931</v>
      </c>
      <c r="DV29" s="6">
        <f t="shared" si="82"/>
        <v>1.7671458676442586</v>
      </c>
      <c r="DW29" s="28">
        <f t="shared" si="83"/>
        <v>7.6661752988504146</v>
      </c>
      <c r="DX29" s="28">
        <f t="shared" si="84"/>
        <v>7.6661752988504146</v>
      </c>
      <c r="DY29" s="28">
        <f t="shared" si="85"/>
        <v>5.3237328464238995</v>
      </c>
      <c r="DZ29" s="28">
        <f t="shared" si="86"/>
        <v>5.3237328464238995</v>
      </c>
      <c r="EA29" s="7">
        <f t="shared" si="87"/>
        <v>9.4644139491980432</v>
      </c>
      <c r="EB29" s="28">
        <f t="shared" si="18"/>
        <v>0.37415838388522882</v>
      </c>
      <c r="EC29" s="28">
        <f t="shared" si="19"/>
        <v>2.0259307615248972</v>
      </c>
      <c r="ED29" s="28">
        <f t="shared" si="20"/>
        <v>0.79217137509575908</v>
      </c>
      <c r="EE29" s="28">
        <f t="shared" si="88"/>
        <v>37.461155729204584</v>
      </c>
      <c r="EF29" s="7">
        <f t="shared" si="89"/>
        <v>263.0696235636542</v>
      </c>
      <c r="EG29" s="28">
        <f t="shared" si="90"/>
        <v>0.28522167843114127</v>
      </c>
      <c r="EH29" s="28">
        <f t="shared" si="91"/>
        <v>0.41594828104541431</v>
      </c>
      <c r="EI29" s="28">
        <f t="shared" si="92"/>
        <v>1.7215334515836922</v>
      </c>
      <c r="EJ29" s="28">
        <f t="shared" si="21"/>
        <v>0.62967582357176721</v>
      </c>
      <c r="EK29" s="7">
        <f t="shared" si="93"/>
        <v>3.176381535601491E-6</v>
      </c>
      <c r="EL29" s="28">
        <f t="shared" si="94"/>
        <v>23.719999999999672</v>
      </c>
      <c r="EM29" s="28">
        <f t="shared" si="95"/>
        <v>12.649999999999963</v>
      </c>
      <c r="EN29" s="28">
        <f t="shared" si="96"/>
        <v>330.49542222437788</v>
      </c>
      <c r="EO29" s="29">
        <f t="shared" si="97"/>
        <v>319.42541904799663</v>
      </c>
    </row>
    <row r="30" spans="1:145" x14ac:dyDescent="0.25">
      <c r="Y30" s="17"/>
      <c r="Z30" s="17"/>
      <c r="AA30" s="17"/>
      <c r="AD30" s="17"/>
      <c r="AE30" s="17"/>
      <c r="AF30" s="17"/>
      <c r="AH30" s="17"/>
      <c r="AI30" s="17"/>
      <c r="AJ30" s="17"/>
      <c r="AL30" s="3">
        <v>8000</v>
      </c>
      <c r="AM30" s="6">
        <f t="shared" si="22"/>
        <v>17.840000000000003</v>
      </c>
      <c r="AN30" s="6">
        <f t="shared" si="23"/>
        <v>2.1816615649929121</v>
      </c>
      <c r="AO30" s="6">
        <f t="shared" si="24"/>
        <v>2.1816615649929121</v>
      </c>
      <c r="AP30" s="6">
        <f t="shared" si="0"/>
        <v>3.1415926535897931</v>
      </c>
      <c r="AQ30" s="6">
        <f t="shared" si="25"/>
        <v>3.1415926535897931</v>
      </c>
      <c r="AR30" s="6">
        <f t="shared" si="26"/>
        <v>1.7671458676442586</v>
      </c>
      <c r="AS30" s="7">
        <f t="shared" si="27"/>
        <v>8.17725365210711</v>
      </c>
      <c r="AT30" s="7">
        <f t="shared" si="28"/>
        <v>8.17725365210711</v>
      </c>
      <c r="AU30" s="7">
        <f t="shared" si="29"/>
        <v>5.678648369518827</v>
      </c>
      <c r="AV30" s="7">
        <f t="shared" si="30"/>
        <v>5.678648369518827</v>
      </c>
      <c r="AW30" s="7">
        <f t="shared" si="31"/>
        <v>10.095374879144581</v>
      </c>
      <c r="AX30" s="7">
        <f t="shared" si="1"/>
        <v>0.42570909455386047</v>
      </c>
      <c r="AY30" s="7">
        <f t="shared" si="2"/>
        <v>2.3050589997794395</v>
      </c>
      <c r="AZ30" s="7">
        <f t="shared" si="3"/>
        <v>0.9013149867756195</v>
      </c>
      <c r="BA30" s="7">
        <f t="shared" si="32"/>
        <v>1.2938905559675871</v>
      </c>
      <c r="BB30" s="7">
        <f t="shared" si="33"/>
        <v>23.18622647526529</v>
      </c>
      <c r="BC30" s="7">
        <f t="shared" si="34"/>
        <v>0.32139244968979219</v>
      </c>
      <c r="BD30" s="7">
        <f t="shared" si="35"/>
        <v>0.46869732246428031</v>
      </c>
      <c r="BE30" s="7">
        <f t="shared" si="36"/>
        <v>1.9398520346376193</v>
      </c>
      <c r="BF30" s="7">
        <f t="shared" si="37"/>
        <v>0.70952901112327293</v>
      </c>
      <c r="BG30" s="7">
        <f t="shared" si="38"/>
        <v>3.579198637675948E-6</v>
      </c>
      <c r="BH30" s="7">
        <f t="shared" si="39"/>
        <v>23.719999999999672</v>
      </c>
      <c r="BI30" s="7">
        <f t="shared" si="40"/>
        <v>12.649999999999963</v>
      </c>
      <c r="BJ30" s="7">
        <f t="shared" si="98"/>
        <v>55.271674509455067</v>
      </c>
      <c r="BK30" s="14">
        <f t="shared" si="41"/>
        <v>44.201670930256725</v>
      </c>
      <c r="BM30" s="3">
        <v>8000</v>
      </c>
      <c r="BN30" s="6">
        <f t="shared" si="42"/>
        <v>17.840000000000003</v>
      </c>
      <c r="BO30" s="6">
        <f t="shared" si="43"/>
        <v>2.1816615649929121</v>
      </c>
      <c r="BP30" s="6">
        <f t="shared" si="44"/>
        <v>2.1816615649929121</v>
      </c>
      <c r="BQ30" s="6">
        <f t="shared" si="4"/>
        <v>3.1415926535897931</v>
      </c>
      <c r="BR30" s="6">
        <f t="shared" si="45"/>
        <v>3.1415926535897931</v>
      </c>
      <c r="BS30" s="6">
        <f t="shared" si="46"/>
        <v>1.7671458676442586</v>
      </c>
      <c r="BT30" s="7">
        <f t="shared" si="47"/>
        <v>8.17725365210711</v>
      </c>
      <c r="BU30" s="7">
        <f t="shared" si="48"/>
        <v>8.17725365210711</v>
      </c>
      <c r="BV30" s="7">
        <f t="shared" si="49"/>
        <v>5.678648369518827</v>
      </c>
      <c r="BW30" s="7">
        <f t="shared" si="50"/>
        <v>5.678648369518827</v>
      </c>
      <c r="BX30" s="7">
        <f t="shared" si="51"/>
        <v>10.095374879144581</v>
      </c>
      <c r="BY30" s="7">
        <f t="shared" si="5"/>
        <v>0.42570909455386047</v>
      </c>
      <c r="BZ30" s="7">
        <f t="shared" si="6"/>
        <v>2.3050589997794395</v>
      </c>
      <c r="CA30" s="7">
        <f t="shared" si="7"/>
        <v>0.9013149867756195</v>
      </c>
      <c r="CB30" s="7">
        <f t="shared" si="8"/>
        <v>8.0222678217352978</v>
      </c>
      <c r="CC30" s="7">
        <f t="shared" si="52"/>
        <v>23.18622647526529</v>
      </c>
      <c r="CD30" s="7">
        <f t="shared" si="53"/>
        <v>0.32139244968979219</v>
      </c>
      <c r="CE30" s="7">
        <f t="shared" si="54"/>
        <v>0.46869732246428031</v>
      </c>
      <c r="CF30" s="7">
        <f t="shared" si="55"/>
        <v>1.9398520346376193</v>
      </c>
      <c r="CG30" s="7">
        <f t="shared" si="9"/>
        <v>0.70952901112327293</v>
      </c>
      <c r="CH30" s="7">
        <f t="shared" si="56"/>
        <v>3.579198637675948E-6</v>
      </c>
      <c r="CI30" s="7">
        <f t="shared" si="57"/>
        <v>23.719999999999672</v>
      </c>
      <c r="CJ30" s="7">
        <f t="shared" si="58"/>
        <v>12.649999999999963</v>
      </c>
      <c r="CK30" s="7">
        <f t="shared" si="99"/>
        <v>62.000051775222779</v>
      </c>
      <c r="CL30" s="14">
        <f t="shared" si="59"/>
        <v>50.93004819602443</v>
      </c>
      <c r="CO30" s="24">
        <v>8000</v>
      </c>
      <c r="CP30" s="27">
        <f t="shared" si="60"/>
        <v>17.840000000000003</v>
      </c>
      <c r="CQ30" s="27">
        <f t="shared" si="61"/>
        <v>2.1816615649929121</v>
      </c>
      <c r="CR30" s="27">
        <f t="shared" si="62"/>
        <v>2.1816615649929121</v>
      </c>
      <c r="CS30" s="27">
        <f t="shared" si="10"/>
        <v>3.1415926535897931</v>
      </c>
      <c r="CT30" s="27">
        <f t="shared" si="11"/>
        <v>3.1415926535897931</v>
      </c>
      <c r="CU30" s="6">
        <f t="shared" si="63"/>
        <v>1.7671458676442586</v>
      </c>
      <c r="CV30" s="28">
        <f t="shared" si="64"/>
        <v>8.17725365210711</v>
      </c>
      <c r="CW30" s="28">
        <f t="shared" si="65"/>
        <v>8.17725365210711</v>
      </c>
      <c r="CX30" s="28">
        <f t="shared" si="66"/>
        <v>5.678648369518827</v>
      </c>
      <c r="CY30" s="28">
        <f t="shared" si="67"/>
        <v>5.678648369518827</v>
      </c>
      <c r="CZ30" s="7">
        <f t="shared" si="68"/>
        <v>10.095374879144581</v>
      </c>
      <c r="DA30" s="28">
        <f t="shared" si="12"/>
        <v>0.42570909455386047</v>
      </c>
      <c r="DB30" s="28">
        <f t="shared" si="13"/>
        <v>2.3050589997794395</v>
      </c>
      <c r="DC30" s="28">
        <f t="shared" si="14"/>
        <v>0.9013149867756195</v>
      </c>
      <c r="DD30" s="28">
        <f t="shared" si="69"/>
        <v>42.622470518561677</v>
      </c>
      <c r="DE30" s="7">
        <f t="shared" si="70"/>
        <v>134.7080549722443</v>
      </c>
      <c r="DF30" s="28">
        <f t="shared" si="71"/>
        <v>0.32139244968979219</v>
      </c>
      <c r="DG30" s="28">
        <f t="shared" si="72"/>
        <v>0.46869732246428031</v>
      </c>
      <c r="DH30" s="28">
        <f t="shared" si="73"/>
        <v>1.9398520346376193</v>
      </c>
      <c r="DI30" s="28">
        <f t="shared" si="15"/>
        <v>0.70952901112327293</v>
      </c>
      <c r="DJ30" s="7">
        <f t="shared" si="74"/>
        <v>3.579198637675948E-6</v>
      </c>
      <c r="DK30" s="28">
        <f t="shared" si="75"/>
        <v>23.719999999999672</v>
      </c>
      <c r="DL30" s="28">
        <f t="shared" si="76"/>
        <v>12.649999999999963</v>
      </c>
      <c r="DM30" s="28">
        <f t="shared" si="77"/>
        <v>208.12208296902821</v>
      </c>
      <c r="DN30" s="29">
        <f t="shared" si="78"/>
        <v>197.05207938982983</v>
      </c>
      <c r="DP30" s="24">
        <v>8000</v>
      </c>
      <c r="DQ30" s="27">
        <f t="shared" si="79"/>
        <v>17.840000000000003</v>
      </c>
      <c r="DR30" s="27">
        <f t="shared" si="80"/>
        <v>2.1816615649929121</v>
      </c>
      <c r="DS30" s="27">
        <f t="shared" si="81"/>
        <v>2.1816615649929121</v>
      </c>
      <c r="DT30" s="27">
        <f t="shared" si="16"/>
        <v>3.1415926535897931</v>
      </c>
      <c r="DU30" s="27">
        <f t="shared" si="17"/>
        <v>3.1415926535897931</v>
      </c>
      <c r="DV30" s="6">
        <f t="shared" si="82"/>
        <v>1.7671458676442586</v>
      </c>
      <c r="DW30" s="28">
        <f t="shared" si="83"/>
        <v>8.17725365210711</v>
      </c>
      <c r="DX30" s="28">
        <f t="shared" si="84"/>
        <v>8.17725365210711</v>
      </c>
      <c r="DY30" s="28">
        <f t="shared" si="85"/>
        <v>5.678648369518827</v>
      </c>
      <c r="DZ30" s="28">
        <f t="shared" si="86"/>
        <v>5.678648369518827</v>
      </c>
      <c r="EA30" s="7">
        <f t="shared" si="87"/>
        <v>10.095374879144581</v>
      </c>
      <c r="EB30" s="28">
        <f t="shared" si="18"/>
        <v>0.42570909455386047</v>
      </c>
      <c r="EC30" s="28">
        <f t="shared" si="19"/>
        <v>2.3050589997794395</v>
      </c>
      <c r="ED30" s="28">
        <f t="shared" si="20"/>
        <v>0.9013149867756195</v>
      </c>
      <c r="EE30" s="28">
        <f t="shared" si="88"/>
        <v>42.622470518561677</v>
      </c>
      <c r="EF30" s="7">
        <f t="shared" si="89"/>
        <v>299.31477169909118</v>
      </c>
      <c r="EG30" s="28">
        <f t="shared" si="90"/>
        <v>0.32139244968979219</v>
      </c>
      <c r="EH30" s="28">
        <f t="shared" si="91"/>
        <v>0.46869732246428031</v>
      </c>
      <c r="EI30" s="28">
        <f t="shared" si="92"/>
        <v>1.9398520346376193</v>
      </c>
      <c r="EJ30" s="28">
        <f t="shared" si="21"/>
        <v>0.70952901112327293</v>
      </c>
      <c r="EK30" s="7">
        <f t="shared" si="93"/>
        <v>3.579198637675948E-6</v>
      </c>
      <c r="EL30" s="28">
        <f t="shared" si="94"/>
        <v>23.719999999999672</v>
      </c>
      <c r="EM30" s="28">
        <f t="shared" si="95"/>
        <v>12.649999999999963</v>
      </c>
      <c r="EN30" s="28">
        <f t="shared" si="96"/>
        <v>372.72879969587501</v>
      </c>
      <c r="EO30" s="29">
        <f t="shared" si="97"/>
        <v>361.65879611667668</v>
      </c>
    </row>
    <row r="31" spans="1:145" x14ac:dyDescent="0.25">
      <c r="A31" s="1" t="s">
        <v>28</v>
      </c>
      <c r="C31" t="s">
        <v>29</v>
      </c>
      <c r="D31" t="s">
        <v>31</v>
      </c>
      <c r="F31" s="1" t="s">
        <v>28</v>
      </c>
      <c r="H31" t="s">
        <v>29</v>
      </c>
      <c r="I31" t="s">
        <v>31</v>
      </c>
      <c r="J31" s="1" t="s">
        <v>28</v>
      </c>
      <c r="L31" t="s">
        <v>29</v>
      </c>
      <c r="M31" t="s">
        <v>31</v>
      </c>
      <c r="O31" s="1" t="s">
        <v>28</v>
      </c>
      <c r="Q31" t="s">
        <v>29</v>
      </c>
      <c r="R31" t="s">
        <v>31</v>
      </c>
      <c r="T31" s="1" t="s">
        <v>28</v>
      </c>
      <c r="V31" t="s">
        <v>29</v>
      </c>
      <c r="W31" t="s">
        <v>31</v>
      </c>
      <c r="Y31" s="19" t="s">
        <v>28</v>
      </c>
      <c r="Z31" s="17"/>
      <c r="AA31" s="17" t="s">
        <v>29</v>
      </c>
      <c r="AD31" s="19" t="s">
        <v>28</v>
      </c>
      <c r="AE31" s="17"/>
      <c r="AF31" s="17" t="s">
        <v>29</v>
      </c>
      <c r="AH31" s="19" t="s">
        <v>28</v>
      </c>
      <c r="AI31" s="17"/>
      <c r="AJ31" s="17" t="s">
        <v>29</v>
      </c>
      <c r="AL31" s="3">
        <v>8500</v>
      </c>
      <c r="AM31" s="6">
        <f t="shared" si="22"/>
        <v>18.955000000000002</v>
      </c>
      <c r="AN31" s="6">
        <f t="shared" si="23"/>
        <v>2.1816615649929121</v>
      </c>
      <c r="AO31" s="6">
        <f t="shared" si="24"/>
        <v>2.1816615649929121</v>
      </c>
      <c r="AP31" s="6">
        <f t="shared" si="0"/>
        <v>3.1415926535897931</v>
      </c>
      <c r="AQ31" s="6">
        <f t="shared" si="25"/>
        <v>3.1415926535897931</v>
      </c>
      <c r="AR31" s="6">
        <f t="shared" si="26"/>
        <v>1.7671458676442586</v>
      </c>
      <c r="AS31" s="7">
        <f t="shared" si="27"/>
        <v>8.6883320053638027</v>
      </c>
      <c r="AT31" s="7">
        <f t="shared" si="28"/>
        <v>8.6883320053638027</v>
      </c>
      <c r="AU31" s="7">
        <f t="shared" si="29"/>
        <v>6.0335638926137527</v>
      </c>
      <c r="AV31" s="7">
        <f t="shared" si="30"/>
        <v>6.0335638926137527</v>
      </c>
      <c r="AW31" s="7">
        <f t="shared" si="31"/>
        <v>10.726335809091117</v>
      </c>
      <c r="AX31" s="7">
        <f t="shared" si="1"/>
        <v>0.48058565752369381</v>
      </c>
      <c r="AY31" s="7">
        <f t="shared" si="2"/>
        <v>2.6021955114697564</v>
      </c>
      <c r="AZ31" s="7">
        <f t="shared" si="3"/>
        <v>1.017500121789664</v>
      </c>
      <c r="BA31" s="7">
        <f t="shared" si="32"/>
        <v>1.4606811354477833</v>
      </c>
      <c r="BB31" s="7">
        <f t="shared" si="33"/>
        <v>26.175075981842454</v>
      </c>
      <c r="BC31" s="7">
        <f t="shared" si="34"/>
        <v>0.35953751013208474</v>
      </c>
      <c r="BD31" s="7">
        <f t="shared" si="35"/>
        <v>0.52432553560929029</v>
      </c>
      <c r="BE31" s="7">
        <f t="shared" si="36"/>
        <v>2.1700869800502351</v>
      </c>
      <c r="BF31" s="7">
        <f t="shared" si="37"/>
        <v>0.79374078100455048</v>
      </c>
      <c r="BG31" s="7">
        <f t="shared" si="38"/>
        <v>4.004002482635265E-6</v>
      </c>
      <c r="BH31" s="7">
        <f t="shared" si="39"/>
        <v>23.719999999999672</v>
      </c>
      <c r="BI31" s="7">
        <f t="shared" si="40"/>
        <v>12.649999999999963</v>
      </c>
      <c r="BJ31" s="7">
        <f t="shared" si="98"/>
        <v>59.30373321887167</v>
      </c>
      <c r="BK31" s="14">
        <f t="shared" si="41"/>
        <v>48.233729214869477</v>
      </c>
      <c r="BM31" s="3">
        <v>8500</v>
      </c>
      <c r="BN31" s="6">
        <f t="shared" si="42"/>
        <v>18.955000000000002</v>
      </c>
      <c r="BO31" s="6">
        <f t="shared" si="43"/>
        <v>2.1816615649929121</v>
      </c>
      <c r="BP31" s="6">
        <f t="shared" si="44"/>
        <v>2.1816615649929121</v>
      </c>
      <c r="BQ31" s="6">
        <f t="shared" si="4"/>
        <v>3.1415926535897931</v>
      </c>
      <c r="BR31" s="6">
        <f t="shared" si="45"/>
        <v>3.1415926535897931</v>
      </c>
      <c r="BS31" s="6">
        <f t="shared" si="46"/>
        <v>1.7671458676442586</v>
      </c>
      <c r="BT31" s="7">
        <f t="shared" si="47"/>
        <v>8.6883320053638027</v>
      </c>
      <c r="BU31" s="7">
        <f t="shared" si="48"/>
        <v>8.6883320053638027</v>
      </c>
      <c r="BV31" s="7">
        <f t="shared" si="49"/>
        <v>6.0335638926137527</v>
      </c>
      <c r="BW31" s="7">
        <f t="shared" si="50"/>
        <v>6.0335638926137527</v>
      </c>
      <c r="BX31" s="7">
        <f t="shared" si="51"/>
        <v>10.726335809091117</v>
      </c>
      <c r="BY31" s="7">
        <f t="shared" si="5"/>
        <v>0.48058565752369381</v>
      </c>
      <c r="BZ31" s="7">
        <f t="shared" si="6"/>
        <v>2.6021955114697564</v>
      </c>
      <c r="CA31" s="7">
        <f t="shared" si="7"/>
        <v>1.017500121789664</v>
      </c>
      <c r="CB31" s="7">
        <f t="shared" si="8"/>
        <v>9.0563882831308611</v>
      </c>
      <c r="CC31" s="7">
        <f t="shared" si="52"/>
        <v>26.175075981842454</v>
      </c>
      <c r="CD31" s="7">
        <f t="shared" si="53"/>
        <v>0.35953751013208474</v>
      </c>
      <c r="CE31" s="7">
        <f t="shared" si="54"/>
        <v>0.52432553560929029</v>
      </c>
      <c r="CF31" s="7">
        <f t="shared" si="55"/>
        <v>2.1700869800502351</v>
      </c>
      <c r="CG31" s="7">
        <f t="shared" si="9"/>
        <v>0.79374078100455048</v>
      </c>
      <c r="CH31" s="7">
        <f t="shared" si="56"/>
        <v>4.004002482635265E-6</v>
      </c>
      <c r="CI31" s="7">
        <f t="shared" si="57"/>
        <v>23.719999999999672</v>
      </c>
      <c r="CJ31" s="7">
        <f t="shared" si="58"/>
        <v>12.649999999999963</v>
      </c>
      <c r="CK31" s="7">
        <f t="shared" si="99"/>
        <v>66.899440366554757</v>
      </c>
      <c r="CL31" s="14">
        <f t="shared" si="59"/>
        <v>55.829436362552556</v>
      </c>
      <c r="CO31" s="24">
        <v>8500</v>
      </c>
      <c r="CP31" s="27">
        <f t="shared" si="60"/>
        <v>18.955000000000002</v>
      </c>
      <c r="CQ31" s="27">
        <f t="shared" si="61"/>
        <v>2.1816615649929121</v>
      </c>
      <c r="CR31" s="27">
        <f t="shared" si="62"/>
        <v>2.1816615649929121</v>
      </c>
      <c r="CS31" s="27">
        <f t="shared" si="10"/>
        <v>3.1415926535897931</v>
      </c>
      <c r="CT31" s="27">
        <f t="shared" si="11"/>
        <v>3.1415926535897931</v>
      </c>
      <c r="CU31" s="6">
        <f t="shared" si="63"/>
        <v>1.7671458676442586</v>
      </c>
      <c r="CV31" s="28">
        <f t="shared" si="64"/>
        <v>8.6883320053638027</v>
      </c>
      <c r="CW31" s="28">
        <f t="shared" si="65"/>
        <v>8.6883320053638027</v>
      </c>
      <c r="CX31" s="28">
        <f t="shared" si="66"/>
        <v>6.0335638926137527</v>
      </c>
      <c r="CY31" s="28">
        <f t="shared" si="67"/>
        <v>6.0335638926137527</v>
      </c>
      <c r="CZ31" s="7">
        <f t="shared" si="68"/>
        <v>10.726335809091117</v>
      </c>
      <c r="DA31" s="28">
        <f t="shared" si="12"/>
        <v>0.48058565752369381</v>
      </c>
      <c r="DB31" s="28">
        <f t="shared" si="13"/>
        <v>2.6021955114697564</v>
      </c>
      <c r="DC31" s="28">
        <f t="shared" si="14"/>
        <v>1.017500121789664</v>
      </c>
      <c r="DD31" s="28">
        <f t="shared" si="69"/>
        <v>48.116773358845002</v>
      </c>
      <c r="DE31" s="7">
        <f t="shared" si="70"/>
        <v>152.07276518351014</v>
      </c>
      <c r="DF31" s="28">
        <f t="shared" si="71"/>
        <v>0.35953751013208474</v>
      </c>
      <c r="DG31" s="28">
        <f t="shared" si="72"/>
        <v>0.52432553560929029</v>
      </c>
      <c r="DH31" s="28">
        <f t="shared" si="73"/>
        <v>2.1700869800502351</v>
      </c>
      <c r="DI31" s="28">
        <f t="shared" si="15"/>
        <v>0.79374078100455048</v>
      </c>
      <c r="DJ31" s="7">
        <f t="shared" si="74"/>
        <v>4.004002482635265E-6</v>
      </c>
      <c r="DK31" s="28">
        <f t="shared" si="75"/>
        <v>23.719999999999672</v>
      </c>
      <c r="DL31" s="28">
        <f t="shared" si="76"/>
        <v>12.649999999999963</v>
      </c>
      <c r="DM31" s="28">
        <f t="shared" si="77"/>
        <v>231.85751464393655</v>
      </c>
      <c r="DN31" s="29">
        <f t="shared" si="78"/>
        <v>220.78751063993434</v>
      </c>
      <c r="DP31" s="24">
        <v>8500</v>
      </c>
      <c r="DQ31" s="27">
        <f t="shared" si="79"/>
        <v>18.955000000000002</v>
      </c>
      <c r="DR31" s="27">
        <f t="shared" si="80"/>
        <v>2.1816615649929121</v>
      </c>
      <c r="DS31" s="27">
        <f t="shared" si="81"/>
        <v>2.1816615649929121</v>
      </c>
      <c r="DT31" s="27">
        <f t="shared" si="16"/>
        <v>3.1415926535897931</v>
      </c>
      <c r="DU31" s="27">
        <f t="shared" si="17"/>
        <v>3.1415926535897931</v>
      </c>
      <c r="DV31" s="6">
        <f t="shared" si="82"/>
        <v>1.7671458676442586</v>
      </c>
      <c r="DW31" s="28">
        <f t="shared" si="83"/>
        <v>8.6883320053638027</v>
      </c>
      <c r="DX31" s="28">
        <f t="shared" si="84"/>
        <v>8.6883320053638027</v>
      </c>
      <c r="DY31" s="28">
        <f t="shared" si="85"/>
        <v>6.0335638926137527</v>
      </c>
      <c r="DZ31" s="28">
        <f t="shared" si="86"/>
        <v>6.0335638926137527</v>
      </c>
      <c r="EA31" s="7">
        <f t="shared" si="87"/>
        <v>10.726335809091117</v>
      </c>
      <c r="EB31" s="28">
        <f t="shared" si="18"/>
        <v>0.48058565752369381</v>
      </c>
      <c r="EC31" s="28">
        <f t="shared" si="19"/>
        <v>2.6021955114697564</v>
      </c>
      <c r="ED31" s="28">
        <f t="shared" si="20"/>
        <v>1.017500121789664</v>
      </c>
      <c r="EE31" s="28">
        <f t="shared" si="88"/>
        <v>48.116773358845002</v>
      </c>
      <c r="EF31" s="7">
        <f t="shared" si="89"/>
        <v>337.89831648842704</v>
      </c>
      <c r="EG31" s="28">
        <f t="shared" si="90"/>
        <v>0.35953751013208474</v>
      </c>
      <c r="EH31" s="28">
        <f t="shared" si="91"/>
        <v>0.52432553560929029</v>
      </c>
      <c r="EI31" s="28">
        <f t="shared" si="92"/>
        <v>2.1700869800502351</v>
      </c>
      <c r="EJ31" s="28">
        <f t="shared" si="21"/>
        <v>0.79374078100455048</v>
      </c>
      <c r="EK31" s="7">
        <f t="shared" si="93"/>
        <v>4.004002482635265E-6</v>
      </c>
      <c r="EL31" s="28">
        <f t="shared" si="94"/>
        <v>23.719999999999672</v>
      </c>
      <c r="EM31" s="28">
        <f t="shared" si="95"/>
        <v>12.649999999999963</v>
      </c>
      <c r="EN31" s="28">
        <f t="shared" si="96"/>
        <v>417.68306594885354</v>
      </c>
      <c r="EO31" s="29">
        <f t="shared" si="97"/>
        <v>406.61306194485132</v>
      </c>
    </row>
    <row r="32" spans="1:145" x14ac:dyDescent="0.25">
      <c r="A32" t="s">
        <v>30</v>
      </c>
      <c r="C32" s="16">
        <v>0.5</v>
      </c>
      <c r="D32" s="17">
        <v>1</v>
      </c>
      <c r="F32" t="s">
        <v>30</v>
      </c>
      <c r="H32" s="16">
        <v>0.5</v>
      </c>
      <c r="J32" t="s">
        <v>30</v>
      </c>
      <c r="L32" s="16">
        <v>0.5</v>
      </c>
      <c r="O32" t="s">
        <v>30</v>
      </c>
      <c r="Q32" s="16">
        <v>0.5</v>
      </c>
      <c r="T32" t="s">
        <v>30</v>
      </c>
      <c r="V32" s="16">
        <v>0.5</v>
      </c>
      <c r="Y32" s="17" t="s">
        <v>30</v>
      </c>
      <c r="Z32" s="17"/>
      <c r="AA32" s="17">
        <v>0.5</v>
      </c>
      <c r="AD32" s="17" t="s">
        <v>30</v>
      </c>
      <c r="AE32" s="17"/>
      <c r="AF32" s="17">
        <v>0.5</v>
      </c>
      <c r="AH32" s="17" t="s">
        <v>30</v>
      </c>
      <c r="AI32" s="17"/>
      <c r="AJ32" s="17">
        <v>0.5</v>
      </c>
      <c r="AL32" s="3">
        <v>9000</v>
      </c>
      <c r="AM32" s="6">
        <f t="shared" si="22"/>
        <v>20.07</v>
      </c>
      <c r="AN32" s="6">
        <f t="shared" si="23"/>
        <v>2.1816615649929121</v>
      </c>
      <c r="AO32" s="6">
        <f t="shared" si="24"/>
        <v>2.1816615649929121</v>
      </c>
      <c r="AP32" s="6">
        <f t="shared" si="0"/>
        <v>3.1415926535897931</v>
      </c>
      <c r="AQ32" s="6">
        <f t="shared" si="25"/>
        <v>3.1415926535897931</v>
      </c>
      <c r="AR32" s="6">
        <f t="shared" si="26"/>
        <v>1.7671458676442586</v>
      </c>
      <c r="AS32" s="7">
        <f t="shared" si="27"/>
        <v>9.1994103586204972</v>
      </c>
      <c r="AT32" s="7">
        <f t="shared" si="28"/>
        <v>9.1994103586204972</v>
      </c>
      <c r="AU32" s="7">
        <f t="shared" si="29"/>
        <v>6.3884794157086793</v>
      </c>
      <c r="AV32" s="7">
        <f t="shared" si="30"/>
        <v>6.3884794157086793</v>
      </c>
      <c r="AW32" s="7">
        <f t="shared" si="31"/>
        <v>11.357296739037652</v>
      </c>
      <c r="AX32" s="7">
        <f t="shared" si="1"/>
        <v>0.5387880727947294</v>
      </c>
      <c r="AY32" s="7">
        <f t="shared" si="2"/>
        <v>2.9173402965958521</v>
      </c>
      <c r="AZ32" s="7">
        <f t="shared" si="3"/>
        <v>1.1407267801378931</v>
      </c>
      <c r="BA32" s="7">
        <f t="shared" si="32"/>
        <v>1.637580234896477</v>
      </c>
      <c r="BB32" s="7">
        <f t="shared" si="33"/>
        <v>29.345067882757622</v>
      </c>
      <c r="BC32" s="7">
        <f t="shared" si="34"/>
        <v>0.39963897499857298</v>
      </c>
      <c r="BD32" s="7">
        <f t="shared" si="35"/>
        <v>0.58280683853958559</v>
      </c>
      <c r="BE32" s="7">
        <f t="shared" si="36"/>
        <v>2.4121303394642162</v>
      </c>
      <c r="BF32" s="7">
        <f t="shared" si="37"/>
        <v>0.88227164953857162</v>
      </c>
      <c r="BG32" s="7">
        <f t="shared" si="38"/>
        <v>4.4505938962091698E-6</v>
      </c>
      <c r="BH32" s="7">
        <f t="shared" si="39"/>
        <v>23.719999999999672</v>
      </c>
      <c r="BI32" s="7">
        <f t="shared" si="40"/>
        <v>12.649999999999963</v>
      </c>
      <c r="BJ32" s="7">
        <f t="shared" si="98"/>
        <v>63.576355520317094</v>
      </c>
      <c r="BK32" s="14">
        <f t="shared" si="41"/>
        <v>52.506351069723486</v>
      </c>
      <c r="BM32" s="3">
        <v>9000</v>
      </c>
      <c r="BN32" s="6">
        <f t="shared" si="42"/>
        <v>20.07</v>
      </c>
      <c r="BO32" s="6">
        <f t="shared" si="43"/>
        <v>2.1816615649929121</v>
      </c>
      <c r="BP32" s="6">
        <f t="shared" si="44"/>
        <v>2.1816615649929121</v>
      </c>
      <c r="BQ32" s="6">
        <f t="shared" si="4"/>
        <v>3.1415926535897931</v>
      </c>
      <c r="BR32" s="6">
        <f t="shared" si="45"/>
        <v>3.1415926535897931</v>
      </c>
      <c r="BS32" s="6">
        <f t="shared" si="46"/>
        <v>1.7671458676442586</v>
      </c>
      <c r="BT32" s="7">
        <f t="shared" si="47"/>
        <v>9.1994103586204972</v>
      </c>
      <c r="BU32" s="7">
        <f t="shared" si="48"/>
        <v>9.1994103586204972</v>
      </c>
      <c r="BV32" s="7">
        <f t="shared" si="49"/>
        <v>6.3884794157086793</v>
      </c>
      <c r="BW32" s="7">
        <f t="shared" si="50"/>
        <v>6.3884794157086793</v>
      </c>
      <c r="BX32" s="7">
        <f t="shared" si="51"/>
        <v>11.357296739037652</v>
      </c>
      <c r="BY32" s="7">
        <f t="shared" si="5"/>
        <v>0.5387880727947294</v>
      </c>
      <c r="BZ32" s="7">
        <f t="shared" si="6"/>
        <v>2.9173402965958521</v>
      </c>
      <c r="CA32" s="7">
        <f t="shared" si="7"/>
        <v>1.1407267801378931</v>
      </c>
      <c r="CB32" s="7">
        <f t="shared" si="8"/>
        <v>10.153182711883732</v>
      </c>
      <c r="CC32" s="7">
        <f t="shared" si="52"/>
        <v>29.345067882757622</v>
      </c>
      <c r="CD32" s="7">
        <f t="shared" si="53"/>
        <v>0.39963897499857298</v>
      </c>
      <c r="CE32" s="7">
        <f t="shared" si="54"/>
        <v>0.58280683853958559</v>
      </c>
      <c r="CF32" s="7">
        <f t="shared" si="55"/>
        <v>2.4121303394642162</v>
      </c>
      <c r="CG32" s="7">
        <f t="shared" si="9"/>
        <v>0.88227164953857162</v>
      </c>
      <c r="CH32" s="7">
        <f t="shared" si="56"/>
        <v>4.4505938962091698E-6</v>
      </c>
      <c r="CI32" s="7">
        <f t="shared" si="57"/>
        <v>23.719999999999672</v>
      </c>
      <c r="CJ32" s="7">
        <f t="shared" si="58"/>
        <v>12.649999999999963</v>
      </c>
      <c r="CK32" s="7">
        <f t="shared" si="99"/>
        <v>72.091957997304348</v>
      </c>
      <c r="CL32" s="14">
        <f t="shared" si="59"/>
        <v>61.021953546710741</v>
      </c>
      <c r="CO32" s="24">
        <v>9000</v>
      </c>
      <c r="CP32" s="27">
        <f t="shared" si="60"/>
        <v>20.07</v>
      </c>
      <c r="CQ32" s="27">
        <f t="shared" si="61"/>
        <v>2.1816615649929121</v>
      </c>
      <c r="CR32" s="27">
        <f t="shared" si="62"/>
        <v>2.1816615649929121</v>
      </c>
      <c r="CS32" s="27">
        <f t="shared" si="10"/>
        <v>3.1415926535897931</v>
      </c>
      <c r="CT32" s="27">
        <f t="shared" si="11"/>
        <v>3.1415926535897931</v>
      </c>
      <c r="CU32" s="6">
        <f t="shared" si="63"/>
        <v>1.7671458676442586</v>
      </c>
      <c r="CV32" s="28">
        <f t="shared" si="64"/>
        <v>9.1994103586204972</v>
      </c>
      <c r="CW32" s="28">
        <f t="shared" si="65"/>
        <v>9.1994103586204972</v>
      </c>
      <c r="CX32" s="28">
        <f t="shared" si="66"/>
        <v>6.3884794157086793</v>
      </c>
      <c r="CY32" s="28">
        <f t="shared" si="67"/>
        <v>6.3884794157086793</v>
      </c>
      <c r="CZ32" s="7">
        <f t="shared" si="68"/>
        <v>11.357296739037652</v>
      </c>
      <c r="DA32" s="28">
        <f t="shared" si="12"/>
        <v>0.5387880727947294</v>
      </c>
      <c r="DB32" s="28">
        <f t="shared" si="13"/>
        <v>2.9173402965958521</v>
      </c>
      <c r="DC32" s="28">
        <f t="shared" si="14"/>
        <v>1.1407267801378931</v>
      </c>
      <c r="DD32" s="28">
        <f t="shared" si="69"/>
        <v>53.944064250054609</v>
      </c>
      <c r="DE32" s="7">
        <f t="shared" si="70"/>
        <v>170.48988207424665</v>
      </c>
      <c r="DF32" s="28">
        <f t="shared" si="71"/>
        <v>0.39963897499857298</v>
      </c>
      <c r="DG32" s="28">
        <f t="shared" si="72"/>
        <v>0.58280683853958559</v>
      </c>
      <c r="DH32" s="28">
        <f t="shared" si="73"/>
        <v>2.4121303394642162</v>
      </c>
      <c r="DI32" s="28">
        <f t="shared" si="15"/>
        <v>0.88227164953857162</v>
      </c>
      <c r="DJ32" s="7">
        <f t="shared" si="74"/>
        <v>4.4505938962091698E-6</v>
      </c>
      <c r="DK32" s="28">
        <f t="shared" si="75"/>
        <v>23.719999999999672</v>
      </c>
      <c r="DL32" s="28">
        <f t="shared" si="76"/>
        <v>12.649999999999963</v>
      </c>
      <c r="DM32" s="28">
        <f t="shared" si="77"/>
        <v>257.02765372696427</v>
      </c>
      <c r="DN32" s="29">
        <f t="shared" si="78"/>
        <v>245.95764927637066</v>
      </c>
      <c r="DP32" s="24">
        <v>9000</v>
      </c>
      <c r="DQ32" s="27">
        <f t="shared" si="79"/>
        <v>20.07</v>
      </c>
      <c r="DR32" s="27">
        <f t="shared" si="80"/>
        <v>2.1816615649929121</v>
      </c>
      <c r="DS32" s="27">
        <f t="shared" si="81"/>
        <v>2.1816615649929121</v>
      </c>
      <c r="DT32" s="27">
        <f t="shared" si="16"/>
        <v>3.1415926535897931</v>
      </c>
      <c r="DU32" s="27">
        <f t="shared" si="17"/>
        <v>3.1415926535897931</v>
      </c>
      <c r="DV32" s="6">
        <f t="shared" si="82"/>
        <v>1.7671458676442586</v>
      </c>
      <c r="DW32" s="28">
        <f t="shared" si="83"/>
        <v>9.1994103586204972</v>
      </c>
      <c r="DX32" s="28">
        <f t="shared" si="84"/>
        <v>9.1994103586204972</v>
      </c>
      <c r="DY32" s="28">
        <f t="shared" si="85"/>
        <v>6.3884794157086793</v>
      </c>
      <c r="DZ32" s="28">
        <f t="shared" si="86"/>
        <v>6.3884794157086793</v>
      </c>
      <c r="EA32" s="7">
        <f t="shared" si="87"/>
        <v>11.357296739037652</v>
      </c>
      <c r="EB32" s="28">
        <f t="shared" si="18"/>
        <v>0.5387880727947294</v>
      </c>
      <c r="EC32" s="28">
        <f t="shared" si="19"/>
        <v>2.9173402965958521</v>
      </c>
      <c r="ED32" s="28">
        <f t="shared" si="20"/>
        <v>1.1407267801378931</v>
      </c>
      <c r="EE32" s="28">
        <f t="shared" si="88"/>
        <v>53.944064250054609</v>
      </c>
      <c r="EF32" s="7">
        <f t="shared" si="89"/>
        <v>378.82025793166213</v>
      </c>
      <c r="EG32" s="28">
        <f t="shared" si="90"/>
        <v>0.39963897499857298</v>
      </c>
      <c r="EH32" s="28">
        <f t="shared" si="91"/>
        <v>0.58280683853958559</v>
      </c>
      <c r="EI32" s="28">
        <f t="shared" si="92"/>
        <v>2.4121303394642162</v>
      </c>
      <c r="EJ32" s="28">
        <f t="shared" si="21"/>
        <v>0.88227164953857162</v>
      </c>
      <c r="EK32" s="7">
        <f t="shared" si="93"/>
        <v>4.4505938962091698E-6</v>
      </c>
      <c r="EL32" s="28">
        <f t="shared" si="94"/>
        <v>23.719999999999672</v>
      </c>
      <c r="EM32" s="28">
        <f t="shared" si="95"/>
        <v>12.649999999999963</v>
      </c>
      <c r="EN32" s="28">
        <f t="shared" si="96"/>
        <v>465.35802958437972</v>
      </c>
      <c r="EO32" s="29">
        <f t="shared" si="97"/>
        <v>454.28802513378611</v>
      </c>
    </row>
    <row r="33" spans="1:145" x14ac:dyDescent="0.25">
      <c r="A33" t="s">
        <v>78</v>
      </c>
      <c r="C33" s="16"/>
      <c r="F33" t="s">
        <v>84</v>
      </c>
      <c r="H33" s="16">
        <v>0.31</v>
      </c>
      <c r="I33">
        <v>1</v>
      </c>
      <c r="J33" t="s">
        <v>78</v>
      </c>
      <c r="L33" s="16"/>
      <c r="O33" t="s">
        <v>78</v>
      </c>
      <c r="Q33" s="16">
        <v>0.5</v>
      </c>
      <c r="R33">
        <v>0</v>
      </c>
      <c r="T33" t="s">
        <v>78</v>
      </c>
      <c r="V33" s="16">
        <v>0.5</v>
      </c>
      <c r="W33">
        <v>2</v>
      </c>
      <c r="Y33" s="17" t="s">
        <v>78</v>
      </c>
      <c r="Z33" s="17"/>
      <c r="AA33" s="17">
        <v>0.5</v>
      </c>
      <c r="AB33">
        <v>2</v>
      </c>
      <c r="AD33" s="17" t="s">
        <v>78</v>
      </c>
      <c r="AE33" s="17"/>
      <c r="AF33" s="17">
        <v>0.5</v>
      </c>
      <c r="AG33">
        <v>2</v>
      </c>
      <c r="AH33" s="17" t="s">
        <v>78</v>
      </c>
      <c r="AI33" s="17"/>
      <c r="AJ33" s="17">
        <v>0.5</v>
      </c>
      <c r="AK33">
        <v>2</v>
      </c>
      <c r="AL33" s="3">
        <v>9500</v>
      </c>
      <c r="AM33" s="6">
        <f t="shared" si="22"/>
        <v>21.185000000000002</v>
      </c>
      <c r="AN33" s="6">
        <f t="shared" si="23"/>
        <v>2.1816615649929121</v>
      </c>
      <c r="AO33" s="6">
        <f t="shared" si="24"/>
        <v>2.1816615649929121</v>
      </c>
      <c r="AP33" s="6">
        <f t="shared" si="0"/>
        <v>3.1415926535897931</v>
      </c>
      <c r="AQ33" s="6">
        <f t="shared" si="25"/>
        <v>3.1415926535897931</v>
      </c>
      <c r="AR33" s="6">
        <f t="shared" si="26"/>
        <v>1.7671458676442586</v>
      </c>
      <c r="AS33" s="7">
        <f t="shared" si="27"/>
        <v>9.7104887118771916</v>
      </c>
      <c r="AT33" s="7">
        <f t="shared" si="28"/>
        <v>9.7104887118771916</v>
      </c>
      <c r="AU33" s="7">
        <f t="shared" si="29"/>
        <v>6.7433949388036067</v>
      </c>
      <c r="AV33" s="7">
        <f t="shared" si="30"/>
        <v>6.7433949388036067</v>
      </c>
      <c r="AW33" s="7">
        <f t="shared" si="31"/>
        <v>11.98825766898419</v>
      </c>
      <c r="AX33" s="7">
        <f t="shared" si="1"/>
        <v>0.60031634036696713</v>
      </c>
      <c r="AY33" s="7">
        <f t="shared" si="2"/>
        <v>3.2504933551577242</v>
      </c>
      <c r="AZ33" s="7">
        <f t="shared" si="3"/>
        <v>1.2709949618203069</v>
      </c>
      <c r="BA33" s="7">
        <f t="shared" si="32"/>
        <v>1.8245878543136675</v>
      </c>
      <c r="BB33" s="7">
        <f t="shared" si="33"/>
        <v>32.696202178010822</v>
      </c>
      <c r="BC33" s="7">
        <f t="shared" si="34"/>
        <v>0.44168013180786575</v>
      </c>
      <c r="BD33" s="7">
        <f t="shared" si="35"/>
        <v>0.64411685888647086</v>
      </c>
      <c r="BE33" s="7">
        <f t="shared" si="36"/>
        <v>2.66588124012707</v>
      </c>
      <c r="BF33" s="7">
        <f t="shared" si="37"/>
        <v>0.97508472105337396</v>
      </c>
      <c r="BG33" s="7">
        <f t="shared" si="38"/>
        <v>4.9187867592443167E-6</v>
      </c>
      <c r="BH33" s="7">
        <f t="shared" si="39"/>
        <v>23.719999999999672</v>
      </c>
      <c r="BI33" s="7">
        <f t="shared" si="40"/>
        <v>12.649999999999963</v>
      </c>
      <c r="BJ33" s="7">
        <f t="shared" si="98"/>
        <v>68.089362560330699</v>
      </c>
      <c r="BK33" s="14">
        <f t="shared" si="41"/>
        <v>57.019357641544225</v>
      </c>
      <c r="BM33" s="3">
        <v>9500</v>
      </c>
      <c r="BN33" s="6">
        <f t="shared" si="42"/>
        <v>21.185000000000002</v>
      </c>
      <c r="BO33" s="6">
        <f t="shared" si="43"/>
        <v>2.1816615649929121</v>
      </c>
      <c r="BP33" s="6">
        <f t="shared" si="44"/>
        <v>2.1816615649929121</v>
      </c>
      <c r="BQ33" s="6">
        <f t="shared" si="4"/>
        <v>3.1415926535897931</v>
      </c>
      <c r="BR33" s="6">
        <f t="shared" si="45"/>
        <v>3.1415926535897931</v>
      </c>
      <c r="BS33" s="6">
        <f t="shared" si="46"/>
        <v>1.7671458676442586</v>
      </c>
      <c r="BT33" s="7">
        <f t="shared" si="47"/>
        <v>9.7104887118771916</v>
      </c>
      <c r="BU33" s="7">
        <f t="shared" si="48"/>
        <v>9.7104887118771916</v>
      </c>
      <c r="BV33" s="7">
        <f t="shared" si="49"/>
        <v>6.7433949388036067</v>
      </c>
      <c r="BW33" s="7">
        <f t="shared" si="50"/>
        <v>6.7433949388036067</v>
      </c>
      <c r="BX33" s="7">
        <f t="shared" si="51"/>
        <v>11.98825766898419</v>
      </c>
      <c r="BY33" s="7">
        <f t="shared" si="5"/>
        <v>0.60031634036696713</v>
      </c>
      <c r="BZ33" s="7">
        <f t="shared" si="6"/>
        <v>3.2504933551577242</v>
      </c>
      <c r="CA33" s="7">
        <f t="shared" si="7"/>
        <v>1.2709949618203069</v>
      </c>
      <c r="CB33" s="7">
        <f t="shared" si="8"/>
        <v>11.312651107993915</v>
      </c>
      <c r="CC33" s="7">
        <f t="shared" si="52"/>
        <v>32.696202178010822</v>
      </c>
      <c r="CD33" s="7">
        <f t="shared" si="53"/>
        <v>0.44168013180786575</v>
      </c>
      <c r="CE33" s="7">
        <f t="shared" si="54"/>
        <v>0.64411685888647086</v>
      </c>
      <c r="CF33" s="7">
        <f t="shared" si="55"/>
        <v>2.66588124012707</v>
      </c>
      <c r="CG33" s="7">
        <f t="shared" si="9"/>
        <v>0.97508472105337396</v>
      </c>
      <c r="CH33" s="7">
        <f t="shared" si="56"/>
        <v>4.9187867592443167E-6</v>
      </c>
      <c r="CI33" s="7">
        <f t="shared" si="57"/>
        <v>23.719999999999672</v>
      </c>
      <c r="CJ33" s="7">
        <f t="shared" si="58"/>
        <v>12.649999999999963</v>
      </c>
      <c r="CK33" s="7">
        <f t="shared" si="99"/>
        <v>77.577425814010937</v>
      </c>
      <c r="CL33" s="14">
        <f t="shared" si="59"/>
        <v>66.50742089522447</v>
      </c>
      <c r="CO33" s="24">
        <v>9500</v>
      </c>
      <c r="CP33" s="27">
        <f t="shared" si="60"/>
        <v>21.185000000000002</v>
      </c>
      <c r="CQ33" s="27">
        <f t="shared" si="61"/>
        <v>2.1816615649929121</v>
      </c>
      <c r="CR33" s="27">
        <f t="shared" si="62"/>
        <v>2.1816615649929121</v>
      </c>
      <c r="CS33" s="27">
        <f t="shared" si="10"/>
        <v>3.1415926535897931</v>
      </c>
      <c r="CT33" s="27">
        <f t="shared" si="11"/>
        <v>3.1415926535897931</v>
      </c>
      <c r="CU33" s="6">
        <f t="shared" si="63"/>
        <v>1.7671458676442586</v>
      </c>
      <c r="CV33" s="28">
        <f t="shared" si="64"/>
        <v>9.7104887118771916</v>
      </c>
      <c r="CW33" s="28">
        <f t="shared" si="65"/>
        <v>9.7104887118771916</v>
      </c>
      <c r="CX33" s="28">
        <f t="shared" si="66"/>
        <v>6.7433949388036067</v>
      </c>
      <c r="CY33" s="28">
        <f t="shared" si="67"/>
        <v>6.7433949388036067</v>
      </c>
      <c r="CZ33" s="7">
        <f t="shared" si="68"/>
        <v>11.98825766898419</v>
      </c>
      <c r="DA33" s="28">
        <f t="shared" si="12"/>
        <v>0.60031634036696713</v>
      </c>
      <c r="DB33" s="28">
        <f t="shared" si="13"/>
        <v>3.2504933551577242</v>
      </c>
      <c r="DC33" s="28">
        <f t="shared" si="14"/>
        <v>1.2709949618203069</v>
      </c>
      <c r="DD33" s="28">
        <f t="shared" si="69"/>
        <v>60.104343192190484</v>
      </c>
      <c r="DE33" s="7">
        <f t="shared" si="70"/>
        <v>189.95940564445388</v>
      </c>
      <c r="DF33" s="28">
        <f t="shared" si="71"/>
        <v>0.44168013180786575</v>
      </c>
      <c r="DG33" s="28">
        <f t="shared" si="72"/>
        <v>0.64411685888647086</v>
      </c>
      <c r="DH33" s="28">
        <f t="shared" si="73"/>
        <v>2.66588124012707</v>
      </c>
      <c r="DI33" s="28">
        <f t="shared" si="15"/>
        <v>0.97508472105337396</v>
      </c>
      <c r="DJ33" s="7">
        <f t="shared" si="74"/>
        <v>4.9187867592443167E-6</v>
      </c>
      <c r="DK33" s="28">
        <f t="shared" si="75"/>
        <v>23.719999999999672</v>
      </c>
      <c r="DL33" s="28">
        <f t="shared" si="76"/>
        <v>12.649999999999963</v>
      </c>
      <c r="DM33" s="28">
        <f t="shared" si="77"/>
        <v>283.63232136465058</v>
      </c>
      <c r="DN33" s="29">
        <f t="shared" si="78"/>
        <v>272.5623164458641</v>
      </c>
      <c r="DP33" s="24">
        <v>9500</v>
      </c>
      <c r="DQ33" s="27">
        <f t="shared" si="79"/>
        <v>21.185000000000002</v>
      </c>
      <c r="DR33" s="27">
        <f t="shared" si="80"/>
        <v>2.1816615649929121</v>
      </c>
      <c r="DS33" s="27">
        <f t="shared" si="81"/>
        <v>2.1816615649929121</v>
      </c>
      <c r="DT33" s="27">
        <f t="shared" si="16"/>
        <v>3.1415926535897931</v>
      </c>
      <c r="DU33" s="27">
        <f t="shared" si="17"/>
        <v>3.1415926535897931</v>
      </c>
      <c r="DV33" s="6">
        <f t="shared" si="82"/>
        <v>1.7671458676442586</v>
      </c>
      <c r="DW33" s="28">
        <f t="shared" si="83"/>
        <v>9.7104887118771916</v>
      </c>
      <c r="DX33" s="28">
        <f t="shared" si="84"/>
        <v>9.7104887118771916</v>
      </c>
      <c r="DY33" s="28">
        <f t="shared" si="85"/>
        <v>6.7433949388036067</v>
      </c>
      <c r="DZ33" s="28">
        <f t="shared" si="86"/>
        <v>6.7433949388036067</v>
      </c>
      <c r="EA33" s="7">
        <f t="shared" si="87"/>
        <v>11.98825766898419</v>
      </c>
      <c r="EB33" s="28">
        <f t="shared" si="18"/>
        <v>0.60031634036696713</v>
      </c>
      <c r="EC33" s="28">
        <f t="shared" si="19"/>
        <v>3.2504933551577242</v>
      </c>
      <c r="ED33" s="28">
        <f t="shared" si="20"/>
        <v>1.2709949618203069</v>
      </c>
      <c r="EE33" s="28">
        <f t="shared" si="88"/>
        <v>60.104343192190484</v>
      </c>
      <c r="EF33" s="7">
        <f t="shared" si="89"/>
        <v>422.08059602879655</v>
      </c>
      <c r="EG33" s="28">
        <f t="shared" si="90"/>
        <v>0.44168013180786575</v>
      </c>
      <c r="EH33" s="28">
        <f t="shared" si="91"/>
        <v>0.64411685888647086</v>
      </c>
      <c r="EI33" s="28">
        <f t="shared" si="92"/>
        <v>2.66588124012707</v>
      </c>
      <c r="EJ33" s="28">
        <f t="shared" si="21"/>
        <v>0.97508472105337396</v>
      </c>
      <c r="EK33" s="7">
        <f t="shared" si="93"/>
        <v>4.9187867592443167E-6</v>
      </c>
      <c r="EL33" s="28">
        <f t="shared" si="94"/>
        <v>23.719999999999672</v>
      </c>
      <c r="EM33" s="28">
        <f t="shared" si="95"/>
        <v>12.649999999999963</v>
      </c>
      <c r="EN33" s="28">
        <f t="shared" si="96"/>
        <v>515.75351174899322</v>
      </c>
      <c r="EO33" s="29">
        <f t="shared" si="97"/>
        <v>504.6835068302068</v>
      </c>
    </row>
    <row r="34" spans="1:145" x14ac:dyDescent="0.25">
      <c r="A34" t="s">
        <v>32</v>
      </c>
      <c r="C34" s="16">
        <v>0.05</v>
      </c>
      <c r="D34">
        <v>1</v>
      </c>
      <c r="F34" t="s">
        <v>32</v>
      </c>
      <c r="H34" s="16">
        <v>0.05</v>
      </c>
      <c r="I34">
        <v>1</v>
      </c>
      <c r="J34" t="s">
        <v>32</v>
      </c>
      <c r="L34" s="16">
        <v>0.05</v>
      </c>
      <c r="O34" t="s">
        <v>32</v>
      </c>
      <c r="Q34" s="16">
        <v>0.05</v>
      </c>
      <c r="T34" t="s">
        <v>32</v>
      </c>
      <c r="V34" s="16">
        <v>0.05</v>
      </c>
      <c r="Y34" s="17" t="s">
        <v>32</v>
      </c>
      <c r="Z34" s="17"/>
      <c r="AA34" s="17">
        <v>0.05</v>
      </c>
      <c r="AD34" s="17" t="s">
        <v>32</v>
      </c>
      <c r="AE34" s="17"/>
      <c r="AF34" s="17">
        <v>0.05</v>
      </c>
      <c r="AH34" s="17" t="s">
        <v>32</v>
      </c>
      <c r="AI34" s="17"/>
      <c r="AJ34" s="17">
        <v>0.05</v>
      </c>
      <c r="AL34" s="3">
        <v>10000</v>
      </c>
      <c r="AM34" s="6">
        <f t="shared" si="22"/>
        <v>22.3</v>
      </c>
      <c r="AN34" s="6">
        <f t="shared" si="23"/>
        <v>2.1816615649929121</v>
      </c>
      <c r="AO34" s="6">
        <f t="shared" si="24"/>
        <v>2.1816615649929121</v>
      </c>
      <c r="AP34" s="6">
        <f t="shared" si="0"/>
        <v>3.1415926535897931</v>
      </c>
      <c r="AQ34" s="6">
        <f t="shared" si="25"/>
        <v>3.1415926535897931</v>
      </c>
      <c r="AR34" s="6">
        <f t="shared" si="26"/>
        <v>1.7671458676442586</v>
      </c>
      <c r="AS34" s="7">
        <f t="shared" si="27"/>
        <v>10.221567065133886</v>
      </c>
      <c r="AT34" s="7">
        <f t="shared" si="28"/>
        <v>10.221567065133886</v>
      </c>
      <c r="AU34" s="7">
        <f t="shared" si="29"/>
        <v>7.0983104618985324</v>
      </c>
      <c r="AV34" s="7">
        <f t="shared" si="30"/>
        <v>7.0983104618985324</v>
      </c>
      <c r="AW34" s="7">
        <f t="shared" si="31"/>
        <v>12.619218598930724</v>
      </c>
      <c r="AX34" s="7">
        <f t="shared" si="1"/>
        <v>0.66517046024040682</v>
      </c>
      <c r="AY34" s="7">
        <f t="shared" si="2"/>
        <v>3.6016546871553734</v>
      </c>
      <c r="AZ34" s="7">
        <f t="shared" si="3"/>
        <v>1.408304666836905</v>
      </c>
      <c r="BA34" s="7">
        <f t="shared" si="32"/>
        <v>2.0217039936993539</v>
      </c>
      <c r="BB34" s="7">
        <f t="shared" si="33"/>
        <v>36.228478867602</v>
      </c>
      <c r="BC34" s="7">
        <f t="shared" si="34"/>
        <v>0.48564530435457021</v>
      </c>
      <c r="BD34" s="7">
        <f t="shared" si="35"/>
        <v>0.70823273551708155</v>
      </c>
      <c r="BE34" s="7">
        <f t="shared" si="36"/>
        <v>2.9312450640135261</v>
      </c>
      <c r="BF34" s="7">
        <f t="shared" si="37"/>
        <v>1.0721453876341744</v>
      </c>
      <c r="BG34" s="7">
        <f t="shared" si="38"/>
        <v>5.408406493112477E-6</v>
      </c>
      <c r="BH34" s="7">
        <f t="shared" si="39"/>
        <v>23.719999999999672</v>
      </c>
      <c r="BI34" s="7">
        <f t="shared" si="40"/>
        <v>12.649999999999963</v>
      </c>
      <c r="BJ34" s="7">
        <f t="shared" si="98"/>
        <v>72.842586575459549</v>
      </c>
      <c r="BK34" s="14">
        <f t="shared" si="41"/>
        <v>61.772581167053346</v>
      </c>
      <c r="BM34" s="3">
        <v>10000</v>
      </c>
      <c r="BN34" s="6">
        <f t="shared" si="42"/>
        <v>22.3</v>
      </c>
      <c r="BO34" s="6">
        <f t="shared" si="43"/>
        <v>2.1816615649929121</v>
      </c>
      <c r="BP34" s="6">
        <f t="shared" si="44"/>
        <v>2.1816615649929121</v>
      </c>
      <c r="BQ34" s="6">
        <f t="shared" si="4"/>
        <v>3.1415926535897931</v>
      </c>
      <c r="BR34" s="6">
        <f t="shared" si="45"/>
        <v>3.1415926535897931</v>
      </c>
      <c r="BS34" s="6">
        <f t="shared" si="46"/>
        <v>1.7671458676442586</v>
      </c>
      <c r="BT34" s="7">
        <f t="shared" si="47"/>
        <v>10.221567065133886</v>
      </c>
      <c r="BU34" s="7">
        <f t="shared" si="48"/>
        <v>10.221567065133886</v>
      </c>
      <c r="BV34" s="7">
        <f t="shared" si="49"/>
        <v>7.0983104618985324</v>
      </c>
      <c r="BW34" s="7">
        <f t="shared" si="50"/>
        <v>7.0983104618985324</v>
      </c>
      <c r="BX34" s="7">
        <f t="shared" si="51"/>
        <v>12.619218598930724</v>
      </c>
      <c r="BY34" s="7">
        <f t="shared" si="5"/>
        <v>0.66517046024040682</v>
      </c>
      <c r="BZ34" s="7">
        <f t="shared" si="6"/>
        <v>3.6016546871553734</v>
      </c>
      <c r="CA34" s="7">
        <f t="shared" si="7"/>
        <v>1.408304666836905</v>
      </c>
      <c r="CB34" s="7">
        <f t="shared" si="8"/>
        <v>12.534793471461397</v>
      </c>
      <c r="CC34" s="7">
        <f t="shared" si="52"/>
        <v>36.228478867602</v>
      </c>
      <c r="CD34" s="7">
        <f t="shared" si="53"/>
        <v>0.48564530435457021</v>
      </c>
      <c r="CE34" s="7">
        <f t="shared" si="54"/>
        <v>0.70823273551708155</v>
      </c>
      <c r="CF34" s="7">
        <f t="shared" si="55"/>
        <v>2.9312450640135261</v>
      </c>
      <c r="CG34" s="7">
        <f t="shared" si="9"/>
        <v>1.0721453876341744</v>
      </c>
      <c r="CH34" s="7">
        <f t="shared" si="56"/>
        <v>5.408406493112477E-6</v>
      </c>
      <c r="CI34" s="7">
        <f t="shared" si="57"/>
        <v>23.719999999999672</v>
      </c>
      <c r="CJ34" s="7">
        <f t="shared" si="58"/>
        <v>12.649999999999963</v>
      </c>
      <c r="CK34" s="7">
        <f t="shared" si="99"/>
        <v>83.3556760532216</v>
      </c>
      <c r="CL34" s="14">
        <f t="shared" si="59"/>
        <v>72.285670644815383</v>
      </c>
      <c r="CO34" s="24">
        <v>10000</v>
      </c>
      <c r="CP34" s="27">
        <f t="shared" si="60"/>
        <v>22.3</v>
      </c>
      <c r="CQ34" s="27">
        <f t="shared" si="61"/>
        <v>2.1816615649929121</v>
      </c>
      <c r="CR34" s="27">
        <f t="shared" si="62"/>
        <v>2.1816615649929121</v>
      </c>
      <c r="CS34" s="27">
        <f t="shared" si="10"/>
        <v>3.1415926535897931</v>
      </c>
      <c r="CT34" s="27">
        <f t="shared" si="11"/>
        <v>3.1415926535897931</v>
      </c>
      <c r="CU34" s="6">
        <f t="shared" si="63"/>
        <v>1.7671458676442586</v>
      </c>
      <c r="CV34" s="28">
        <f t="shared" si="64"/>
        <v>10.221567065133886</v>
      </c>
      <c r="CW34" s="28">
        <f t="shared" si="65"/>
        <v>10.221567065133886</v>
      </c>
      <c r="CX34" s="28">
        <f t="shared" si="66"/>
        <v>7.0983104618985324</v>
      </c>
      <c r="CY34" s="28">
        <f t="shared" si="67"/>
        <v>7.0983104618985324</v>
      </c>
      <c r="CZ34" s="7">
        <f t="shared" si="68"/>
        <v>12.619218598930724</v>
      </c>
      <c r="DA34" s="28">
        <f t="shared" si="12"/>
        <v>0.66517046024040682</v>
      </c>
      <c r="DB34" s="28">
        <f t="shared" si="13"/>
        <v>3.6016546871553734</v>
      </c>
      <c r="DC34" s="28">
        <f t="shared" si="14"/>
        <v>1.408304666836905</v>
      </c>
      <c r="DD34" s="28">
        <f t="shared" si="69"/>
        <v>66.597610185252591</v>
      </c>
      <c r="DE34" s="7">
        <f t="shared" si="70"/>
        <v>210.48133589413166</v>
      </c>
      <c r="DF34" s="28">
        <f t="shared" si="71"/>
        <v>0.48564530435457021</v>
      </c>
      <c r="DG34" s="28">
        <f t="shared" si="72"/>
        <v>0.70823273551708155</v>
      </c>
      <c r="DH34" s="28">
        <f t="shared" si="73"/>
        <v>2.9312450640135261</v>
      </c>
      <c r="DI34" s="28">
        <f t="shared" si="15"/>
        <v>1.0721453876341744</v>
      </c>
      <c r="DJ34" s="7">
        <f t="shared" si="74"/>
        <v>5.408406493112477E-6</v>
      </c>
      <c r="DK34" s="28">
        <f t="shared" si="75"/>
        <v>23.719999999999672</v>
      </c>
      <c r="DL34" s="28">
        <f t="shared" si="76"/>
        <v>12.649999999999963</v>
      </c>
      <c r="DM34" s="28">
        <f t="shared" si="77"/>
        <v>311.67134979354245</v>
      </c>
      <c r="DN34" s="29">
        <f t="shared" si="78"/>
        <v>300.60134438513626</v>
      </c>
      <c r="DP34" s="24">
        <v>10000</v>
      </c>
      <c r="DQ34" s="27">
        <f t="shared" si="79"/>
        <v>22.3</v>
      </c>
      <c r="DR34" s="27">
        <f t="shared" si="80"/>
        <v>2.1816615649929121</v>
      </c>
      <c r="DS34" s="27">
        <f t="shared" si="81"/>
        <v>2.1816615649929121</v>
      </c>
      <c r="DT34" s="27">
        <f t="shared" si="16"/>
        <v>3.1415926535897931</v>
      </c>
      <c r="DU34" s="27">
        <f t="shared" si="17"/>
        <v>3.1415926535897931</v>
      </c>
      <c r="DV34" s="6">
        <f t="shared" si="82"/>
        <v>1.7671458676442586</v>
      </c>
      <c r="DW34" s="28">
        <f t="shared" si="83"/>
        <v>10.221567065133886</v>
      </c>
      <c r="DX34" s="28">
        <f t="shared" si="84"/>
        <v>10.221567065133886</v>
      </c>
      <c r="DY34" s="28">
        <f t="shared" si="85"/>
        <v>7.0983104618985324</v>
      </c>
      <c r="DZ34" s="28">
        <f t="shared" si="86"/>
        <v>7.0983104618985324</v>
      </c>
      <c r="EA34" s="7">
        <f t="shared" si="87"/>
        <v>12.619218598930724</v>
      </c>
      <c r="EB34" s="28">
        <f t="shared" si="18"/>
        <v>0.66517046024040682</v>
      </c>
      <c r="EC34" s="28">
        <f t="shared" si="19"/>
        <v>3.6016546871553734</v>
      </c>
      <c r="ED34" s="28">
        <f t="shared" si="20"/>
        <v>1.408304666836905</v>
      </c>
      <c r="EE34" s="28">
        <f t="shared" si="88"/>
        <v>66.597610185252591</v>
      </c>
      <c r="EF34" s="7">
        <f t="shared" si="89"/>
        <v>467.67933077982974</v>
      </c>
      <c r="EG34" s="28">
        <f t="shared" si="90"/>
        <v>0.48564530435457021</v>
      </c>
      <c r="EH34" s="28">
        <f t="shared" si="91"/>
        <v>0.70823273551708155</v>
      </c>
      <c r="EI34" s="28">
        <f t="shared" si="92"/>
        <v>2.9312450640135261</v>
      </c>
      <c r="EJ34" s="28">
        <f t="shared" si="21"/>
        <v>1.0721453876341744</v>
      </c>
      <c r="EK34" s="7">
        <f t="shared" si="93"/>
        <v>5.408406493112477E-6</v>
      </c>
      <c r="EL34" s="28">
        <f t="shared" si="94"/>
        <v>23.719999999999672</v>
      </c>
      <c r="EM34" s="28">
        <f t="shared" si="95"/>
        <v>12.649999999999963</v>
      </c>
      <c r="EN34" s="28">
        <f t="shared" si="96"/>
        <v>568.8693446792405</v>
      </c>
      <c r="EO34" s="29">
        <f t="shared" si="97"/>
        <v>557.79933927083425</v>
      </c>
    </row>
    <row r="35" spans="1:145" x14ac:dyDescent="0.25">
      <c r="A35" t="s">
        <v>33</v>
      </c>
      <c r="C35" s="16">
        <v>0.25</v>
      </c>
      <c r="F35" t="s">
        <v>33</v>
      </c>
      <c r="H35" s="16">
        <v>0.25</v>
      </c>
      <c r="J35" t="s">
        <v>33</v>
      </c>
      <c r="L35" s="16">
        <v>0.25</v>
      </c>
      <c r="O35" t="s">
        <v>33</v>
      </c>
      <c r="Q35" s="16">
        <v>0.25</v>
      </c>
      <c r="T35" t="s">
        <v>33</v>
      </c>
      <c r="V35" s="16">
        <v>0.25</v>
      </c>
      <c r="Y35" s="17" t="s">
        <v>33</v>
      </c>
      <c r="Z35" s="17"/>
      <c r="AA35" s="17">
        <v>0.25</v>
      </c>
      <c r="AD35" s="17" t="s">
        <v>33</v>
      </c>
      <c r="AE35" s="17"/>
      <c r="AF35" s="17">
        <v>0.25</v>
      </c>
      <c r="AH35" s="17" t="s">
        <v>33</v>
      </c>
      <c r="AI35" s="17"/>
      <c r="AJ35" s="17">
        <v>0.25</v>
      </c>
      <c r="AL35" s="38">
        <v>10800</v>
      </c>
      <c r="AM35" s="39">
        <f t="shared" si="22"/>
        <v>24.084000000000003</v>
      </c>
      <c r="AN35" s="39">
        <f t="shared" si="23"/>
        <v>2.1816615649929121</v>
      </c>
      <c r="AO35" s="39">
        <f t="shared" si="24"/>
        <v>2.1816615649929121</v>
      </c>
      <c r="AP35" s="39">
        <f t="shared" si="0"/>
        <v>3.1415926535897931</v>
      </c>
      <c r="AQ35" s="39">
        <f t="shared" si="25"/>
        <v>3.1415926535897931</v>
      </c>
      <c r="AR35" s="39">
        <f t="shared" si="26"/>
        <v>1.7671458676442586</v>
      </c>
      <c r="AS35" s="40">
        <f t="shared" si="27"/>
        <v>11.039292430344597</v>
      </c>
      <c r="AT35" s="40">
        <f t="shared" si="28"/>
        <v>11.039292430344597</v>
      </c>
      <c r="AU35" s="40">
        <f t="shared" si="29"/>
        <v>7.6661752988504155</v>
      </c>
      <c r="AV35" s="40">
        <f t="shared" si="30"/>
        <v>7.6661752988504155</v>
      </c>
      <c r="AW35" s="40">
        <f t="shared" si="31"/>
        <v>13.628756086845184</v>
      </c>
      <c r="AX35" s="40">
        <f t="shared" si="1"/>
        <v>0.77585482482441048</v>
      </c>
      <c r="AY35" s="40">
        <f t="shared" si="2"/>
        <v>4.2009700270980268</v>
      </c>
      <c r="AZ35" s="40">
        <f t="shared" si="3"/>
        <v>1.6426465633985661</v>
      </c>
      <c r="BA35" s="40">
        <f t="shared" si="32"/>
        <v>2.3581155382509267</v>
      </c>
      <c r="BB35" s="40">
        <f t="shared" si="33"/>
        <v>42.256897751170989</v>
      </c>
      <c r="BC35" s="40">
        <f t="shared" si="34"/>
        <v>0.55995501890459454</v>
      </c>
      <c r="BD35" s="40">
        <f t="shared" si="35"/>
        <v>0.81660106923586706</v>
      </c>
      <c r="BE35" s="40">
        <f t="shared" si="36"/>
        <v>3.3797616707425848</v>
      </c>
      <c r="BF35" s="40">
        <f t="shared" si="37"/>
        <v>1.2361968404060759</v>
      </c>
      <c r="BG35" s="40">
        <f t="shared" si="38"/>
        <v>6.235959316273841E-6</v>
      </c>
      <c r="BH35" s="40">
        <f t="shared" si="39"/>
        <v>23.719999999999672</v>
      </c>
      <c r="BI35" s="40">
        <f t="shared" si="40"/>
        <v>12.649999999999963</v>
      </c>
      <c r="BJ35" s="40">
        <f t="shared" si="98"/>
        <v>80.947005539991025</v>
      </c>
      <c r="BK35" s="41">
        <f t="shared" si="41"/>
        <v>69.876999304031997</v>
      </c>
      <c r="BM35" s="38">
        <v>10800</v>
      </c>
      <c r="BN35" s="39">
        <f t="shared" si="42"/>
        <v>24.084000000000003</v>
      </c>
      <c r="BO35" s="39">
        <f t="shared" si="43"/>
        <v>2.1816615649929121</v>
      </c>
      <c r="BP35" s="39">
        <f t="shared" si="44"/>
        <v>2.1816615649929121</v>
      </c>
      <c r="BQ35" s="39">
        <f t="shared" si="4"/>
        <v>3.1415926535897931</v>
      </c>
      <c r="BR35" s="39">
        <f t="shared" si="45"/>
        <v>3.1415926535897931</v>
      </c>
      <c r="BS35" s="39">
        <f t="shared" si="46"/>
        <v>1.7671458676442586</v>
      </c>
      <c r="BT35" s="40">
        <f t="shared" si="47"/>
        <v>11.039292430344597</v>
      </c>
      <c r="BU35" s="40">
        <f t="shared" si="48"/>
        <v>11.039292430344597</v>
      </c>
      <c r="BV35" s="40">
        <f t="shared" si="49"/>
        <v>7.6661752988504155</v>
      </c>
      <c r="BW35" s="40">
        <f t="shared" si="50"/>
        <v>7.6661752988504155</v>
      </c>
      <c r="BX35" s="40">
        <f t="shared" si="51"/>
        <v>13.628756086845184</v>
      </c>
      <c r="BY35" s="40">
        <f t="shared" si="5"/>
        <v>0.77585482482441048</v>
      </c>
      <c r="BZ35" s="40">
        <f t="shared" si="6"/>
        <v>4.2009700270980268</v>
      </c>
      <c r="CA35" s="40">
        <f t="shared" si="7"/>
        <v>1.6426465633985661</v>
      </c>
      <c r="CB35" s="40">
        <f t="shared" si="8"/>
        <v>14.620583105112575</v>
      </c>
      <c r="CC35" s="40">
        <f t="shared" si="52"/>
        <v>42.256897751170989</v>
      </c>
      <c r="CD35" s="40">
        <f t="shared" si="53"/>
        <v>0.55995501890459454</v>
      </c>
      <c r="CE35" s="40">
        <f t="shared" si="54"/>
        <v>0.81660106923586706</v>
      </c>
      <c r="CF35" s="40">
        <f t="shared" si="55"/>
        <v>3.3797616707425848</v>
      </c>
      <c r="CG35" s="40">
        <f t="shared" si="9"/>
        <v>1.2361968404060759</v>
      </c>
      <c r="CH35" s="40">
        <f t="shared" si="56"/>
        <v>6.235959316273841E-6</v>
      </c>
      <c r="CI35" s="40">
        <f t="shared" si="57"/>
        <v>23.719999999999672</v>
      </c>
      <c r="CJ35" s="40">
        <f t="shared" si="58"/>
        <v>12.649999999999963</v>
      </c>
      <c r="CK35" s="40">
        <f t="shared" si="99"/>
        <v>93.209473106852684</v>
      </c>
      <c r="CL35" s="41">
        <f t="shared" si="59"/>
        <v>82.139466870893656</v>
      </c>
      <c r="CM35" s="16"/>
      <c r="CN35" s="16"/>
      <c r="CO35" s="38">
        <v>10800</v>
      </c>
      <c r="CP35" s="39">
        <f t="shared" si="60"/>
        <v>24.084000000000003</v>
      </c>
      <c r="CQ35" s="39">
        <f t="shared" si="61"/>
        <v>2.1816615649929121</v>
      </c>
      <c r="CR35" s="39">
        <f t="shared" si="62"/>
        <v>2.1816615649929121</v>
      </c>
      <c r="CS35" s="39">
        <f t="shared" si="10"/>
        <v>3.1415926535897931</v>
      </c>
      <c r="CT35" s="39">
        <f t="shared" si="11"/>
        <v>3.1415926535897931</v>
      </c>
      <c r="CU35" s="39">
        <f t="shared" si="63"/>
        <v>1.7671458676442586</v>
      </c>
      <c r="CV35" s="40">
        <f t="shared" si="64"/>
        <v>11.039292430344597</v>
      </c>
      <c r="CW35" s="40">
        <f t="shared" si="65"/>
        <v>11.039292430344597</v>
      </c>
      <c r="CX35" s="40">
        <f t="shared" si="66"/>
        <v>7.6661752988504155</v>
      </c>
      <c r="CY35" s="40">
        <f t="shared" si="67"/>
        <v>7.6661752988504155</v>
      </c>
      <c r="CZ35" s="40">
        <f t="shared" si="68"/>
        <v>13.628756086845184</v>
      </c>
      <c r="DA35" s="40">
        <f t="shared" si="12"/>
        <v>0.77585482482441048</v>
      </c>
      <c r="DB35" s="40">
        <f t="shared" si="13"/>
        <v>4.2009700270980268</v>
      </c>
      <c r="DC35" s="40">
        <f t="shared" si="14"/>
        <v>1.6426465633985661</v>
      </c>
      <c r="DD35" s="40">
        <f t="shared" si="69"/>
        <v>77.679452520078627</v>
      </c>
      <c r="DE35" s="40">
        <f t="shared" si="70"/>
        <v>245.50543018691525</v>
      </c>
      <c r="DF35" s="40">
        <f t="shared" si="71"/>
        <v>0.55995501890459454</v>
      </c>
      <c r="DG35" s="40">
        <f t="shared" si="72"/>
        <v>0.81660106923586706</v>
      </c>
      <c r="DH35" s="40">
        <f t="shared" si="73"/>
        <v>3.3797616707425848</v>
      </c>
      <c r="DI35" s="40">
        <f t="shared" si="15"/>
        <v>1.2361968404060759</v>
      </c>
      <c r="DJ35" s="40">
        <f t="shared" si="74"/>
        <v>6.235959316273841E-6</v>
      </c>
      <c r="DK35" s="40">
        <f t="shared" si="75"/>
        <v>23.719999999999672</v>
      </c>
      <c r="DL35" s="40">
        <f t="shared" si="76"/>
        <v>12.649999999999963</v>
      </c>
      <c r="DM35" s="40">
        <f t="shared" si="77"/>
        <v>359.51687495756295</v>
      </c>
      <c r="DN35" s="41">
        <f t="shared" si="78"/>
        <v>348.44686872160395</v>
      </c>
      <c r="DP35" s="38">
        <v>10800</v>
      </c>
      <c r="DQ35" s="39">
        <f t="shared" si="79"/>
        <v>24.084000000000003</v>
      </c>
      <c r="DR35" s="39">
        <f t="shared" si="80"/>
        <v>2.1816615649929121</v>
      </c>
      <c r="DS35" s="39">
        <f t="shared" si="81"/>
        <v>2.1816615649929121</v>
      </c>
      <c r="DT35" s="39">
        <f t="shared" si="16"/>
        <v>3.1415926535897931</v>
      </c>
      <c r="DU35" s="39">
        <f t="shared" si="17"/>
        <v>3.1415926535897931</v>
      </c>
      <c r="DV35" s="39">
        <f t="shared" si="82"/>
        <v>1.7671458676442586</v>
      </c>
      <c r="DW35" s="40">
        <f t="shared" si="83"/>
        <v>11.039292430344597</v>
      </c>
      <c r="DX35" s="40">
        <f t="shared" si="84"/>
        <v>11.039292430344597</v>
      </c>
      <c r="DY35" s="40">
        <f t="shared" si="85"/>
        <v>7.6661752988504155</v>
      </c>
      <c r="DZ35" s="40">
        <f t="shared" si="86"/>
        <v>7.6661752988504155</v>
      </c>
      <c r="EA35" s="40">
        <f t="shared" si="87"/>
        <v>13.628756086845184</v>
      </c>
      <c r="EB35" s="40">
        <f t="shared" si="18"/>
        <v>0.77585482482441048</v>
      </c>
      <c r="EC35" s="40">
        <f t="shared" si="19"/>
        <v>4.2009700270980268</v>
      </c>
      <c r="ED35" s="40">
        <f t="shared" si="20"/>
        <v>1.6426465633985661</v>
      </c>
      <c r="EE35" s="40">
        <f t="shared" si="88"/>
        <v>77.679452520078627</v>
      </c>
      <c r="EF35" s="7">
        <f t="shared" si="89"/>
        <v>545.50117142159365</v>
      </c>
      <c r="EG35" s="40">
        <f t="shared" si="90"/>
        <v>0.55995501890459454</v>
      </c>
      <c r="EH35" s="40">
        <f t="shared" si="91"/>
        <v>0.81660106923586706</v>
      </c>
      <c r="EI35" s="40">
        <f t="shared" si="92"/>
        <v>3.3797616707425848</v>
      </c>
      <c r="EJ35" s="40">
        <f t="shared" si="21"/>
        <v>1.2361968404060759</v>
      </c>
      <c r="EK35" s="40">
        <f t="shared" si="93"/>
        <v>6.235959316273841E-6</v>
      </c>
      <c r="EL35" s="40">
        <f t="shared" si="94"/>
        <v>23.719999999999672</v>
      </c>
      <c r="EM35" s="40">
        <f t="shared" si="95"/>
        <v>12.649999999999963</v>
      </c>
      <c r="EN35" s="40">
        <f t="shared" si="96"/>
        <v>659.51261619224135</v>
      </c>
      <c r="EO35" s="41">
        <f t="shared" si="97"/>
        <v>648.44260995628235</v>
      </c>
    </row>
    <row r="36" spans="1:145" x14ac:dyDescent="0.25">
      <c r="A36" t="s">
        <v>34</v>
      </c>
      <c r="C36" s="16">
        <v>0.5</v>
      </c>
      <c r="F36" t="s">
        <v>34</v>
      </c>
      <c r="H36" s="16">
        <v>0.5</v>
      </c>
      <c r="J36" t="s">
        <v>34</v>
      </c>
      <c r="L36" s="16">
        <v>0.5</v>
      </c>
      <c r="O36" t="s">
        <v>34</v>
      </c>
      <c r="Q36" s="16">
        <v>0.5</v>
      </c>
      <c r="T36" t="s">
        <v>34</v>
      </c>
      <c r="V36" s="16">
        <v>0.5</v>
      </c>
      <c r="Y36" s="17" t="s">
        <v>34</v>
      </c>
      <c r="Z36" s="17"/>
      <c r="AA36" s="17">
        <v>0.5</v>
      </c>
      <c r="AD36" s="17" t="s">
        <v>34</v>
      </c>
      <c r="AE36" s="17"/>
      <c r="AF36" s="17">
        <v>0.5</v>
      </c>
      <c r="AH36" s="17" t="s">
        <v>34</v>
      </c>
      <c r="AI36" s="17"/>
      <c r="AJ36" s="17">
        <v>0.5</v>
      </c>
      <c r="AL36" s="3">
        <v>11000</v>
      </c>
      <c r="AM36" s="6">
        <f t="shared" si="22"/>
        <v>24.53</v>
      </c>
      <c r="AN36" s="6">
        <f t="shared" si="23"/>
        <v>2.1816615649929121</v>
      </c>
      <c r="AO36" s="6">
        <f t="shared" si="24"/>
        <v>2.1816615649929121</v>
      </c>
      <c r="AP36" s="6">
        <f t="shared" si="0"/>
        <v>3.1415926535897931</v>
      </c>
      <c r="AQ36" s="6">
        <f t="shared" si="25"/>
        <v>3.1415926535897931</v>
      </c>
      <c r="AR36" s="6">
        <f t="shared" si="26"/>
        <v>1.7671458676442586</v>
      </c>
      <c r="AS36" s="7">
        <f t="shared" si="27"/>
        <v>11.243723771647275</v>
      </c>
      <c r="AT36" s="7">
        <f t="shared" si="28"/>
        <v>11.243723771647275</v>
      </c>
      <c r="AU36" s="7">
        <f t="shared" si="29"/>
        <v>7.8081415080883856</v>
      </c>
      <c r="AV36" s="7">
        <f t="shared" si="30"/>
        <v>7.8081415080883856</v>
      </c>
      <c r="AW36" s="7">
        <f t="shared" si="31"/>
        <v>13.881140458823797</v>
      </c>
      <c r="AX36" s="7">
        <f t="shared" si="1"/>
        <v>0.80485625689089224</v>
      </c>
      <c r="AY36" s="7">
        <f t="shared" si="2"/>
        <v>4.3580021714580015</v>
      </c>
      <c r="AZ36" s="7">
        <f t="shared" si="3"/>
        <v>1.704048646872655</v>
      </c>
      <c r="BA36" s="7">
        <f t="shared" si="32"/>
        <v>2.446261832376218</v>
      </c>
      <c r="BB36" s="7">
        <f t="shared" si="33"/>
        <v>43.836459429798424</v>
      </c>
      <c r="BC36" s="7">
        <f t="shared" si="34"/>
        <v>0.57928950639533561</v>
      </c>
      <c r="BD36" s="7">
        <f t="shared" si="35"/>
        <v>0.84479719682653109</v>
      </c>
      <c r="BE36" s="7">
        <f t="shared" si="36"/>
        <v>3.4964602581978608</v>
      </c>
      <c r="BF36" s="7">
        <f t="shared" si="37"/>
        <v>1.2788810409936187</v>
      </c>
      <c r="BG36" s="7">
        <f t="shared" si="38"/>
        <v>6.451278535358838E-6</v>
      </c>
      <c r="BH36" s="7">
        <f t="shared" si="39"/>
        <v>23.719999999999672</v>
      </c>
      <c r="BI36" s="7">
        <f t="shared" si="40"/>
        <v>12.649999999999963</v>
      </c>
      <c r="BJ36" s="7">
        <f t="shared" si="98"/>
        <v>83.069062791087759</v>
      </c>
      <c r="BK36" s="14">
        <f t="shared" si="41"/>
        <v>71.999056339809499</v>
      </c>
      <c r="BM36" s="3">
        <v>11000</v>
      </c>
      <c r="BN36" s="6">
        <f t="shared" si="42"/>
        <v>24.53</v>
      </c>
      <c r="BO36" s="6">
        <f t="shared" si="43"/>
        <v>2.1816615649929121</v>
      </c>
      <c r="BP36" s="6">
        <f t="shared" si="44"/>
        <v>2.1816615649929121</v>
      </c>
      <c r="BQ36" s="6">
        <f t="shared" si="4"/>
        <v>3.1415926535897931</v>
      </c>
      <c r="BR36" s="6">
        <f t="shared" si="45"/>
        <v>3.1415926535897931</v>
      </c>
      <c r="BS36" s="6">
        <f t="shared" si="46"/>
        <v>1.7671458676442586</v>
      </c>
      <c r="BT36" s="7">
        <f t="shared" si="47"/>
        <v>11.243723771647275</v>
      </c>
      <c r="BU36" s="7">
        <f t="shared" si="48"/>
        <v>11.243723771647275</v>
      </c>
      <c r="BV36" s="7">
        <f t="shared" si="49"/>
        <v>7.8081415080883856</v>
      </c>
      <c r="BW36" s="7">
        <f t="shared" si="50"/>
        <v>7.8081415080883856</v>
      </c>
      <c r="BX36" s="7">
        <f t="shared" si="51"/>
        <v>13.881140458823797</v>
      </c>
      <c r="BY36" s="7">
        <f t="shared" si="5"/>
        <v>0.80485625689089224</v>
      </c>
      <c r="BZ36" s="7">
        <f t="shared" si="6"/>
        <v>4.3580021714580015</v>
      </c>
      <c r="CA36" s="7">
        <f t="shared" si="7"/>
        <v>1.704048646872655</v>
      </c>
      <c r="CB36" s="7">
        <f t="shared" si="8"/>
        <v>15.167100100468289</v>
      </c>
      <c r="CC36" s="7">
        <f t="shared" si="52"/>
        <v>43.836459429798424</v>
      </c>
      <c r="CD36" s="7">
        <f t="shared" si="53"/>
        <v>0.57928950639533561</v>
      </c>
      <c r="CE36" s="7">
        <f t="shared" si="54"/>
        <v>0.84479719682653109</v>
      </c>
      <c r="CF36" s="7">
        <f t="shared" si="55"/>
        <v>3.4964602581978608</v>
      </c>
      <c r="CG36" s="7">
        <f t="shared" si="9"/>
        <v>1.2788810409936187</v>
      </c>
      <c r="CH36" s="7">
        <f t="shared" si="56"/>
        <v>6.451278535358838E-6</v>
      </c>
      <c r="CI36" s="7">
        <f t="shared" si="57"/>
        <v>23.719999999999672</v>
      </c>
      <c r="CJ36" s="7">
        <f t="shared" si="58"/>
        <v>12.649999999999963</v>
      </c>
      <c r="CK36" s="7">
        <f t="shared" si="99"/>
        <v>95.789901059179826</v>
      </c>
      <c r="CL36" s="14">
        <f t="shared" si="59"/>
        <v>84.71989460790158</v>
      </c>
      <c r="CO36" s="24">
        <v>11000</v>
      </c>
      <c r="CP36" s="27">
        <f t="shared" si="60"/>
        <v>24.53</v>
      </c>
      <c r="CQ36" s="27">
        <f t="shared" si="61"/>
        <v>2.1816615649929121</v>
      </c>
      <c r="CR36" s="27">
        <f t="shared" si="62"/>
        <v>2.1816615649929121</v>
      </c>
      <c r="CS36" s="27">
        <f t="shared" si="10"/>
        <v>3.1415926535897931</v>
      </c>
      <c r="CT36" s="27">
        <f t="shared" si="11"/>
        <v>3.1415926535897931</v>
      </c>
      <c r="CU36" s="6">
        <f t="shared" si="63"/>
        <v>1.7671458676442586</v>
      </c>
      <c r="CV36" s="28">
        <f t="shared" si="64"/>
        <v>11.243723771647275</v>
      </c>
      <c r="CW36" s="28">
        <f t="shared" si="65"/>
        <v>11.243723771647275</v>
      </c>
      <c r="CX36" s="28">
        <f t="shared" si="66"/>
        <v>7.8081415080883856</v>
      </c>
      <c r="CY36" s="28">
        <f t="shared" si="67"/>
        <v>7.8081415080883856</v>
      </c>
      <c r="CZ36" s="7">
        <f t="shared" si="68"/>
        <v>13.881140458823797</v>
      </c>
      <c r="DA36" s="28">
        <f t="shared" si="12"/>
        <v>0.80485625689089224</v>
      </c>
      <c r="DB36" s="28">
        <f t="shared" si="13"/>
        <v>4.3580021714580015</v>
      </c>
      <c r="DC36" s="28">
        <f t="shared" si="14"/>
        <v>1.704048646872655</v>
      </c>
      <c r="DD36" s="28">
        <f t="shared" si="69"/>
        <v>80.583108324155646</v>
      </c>
      <c r="DE36" s="7">
        <f t="shared" si="70"/>
        <v>254.68241643189933</v>
      </c>
      <c r="DF36" s="28">
        <f t="shared" si="71"/>
        <v>0.57928950639533561</v>
      </c>
      <c r="DG36" s="28">
        <f t="shared" si="72"/>
        <v>0.84479719682653109</v>
      </c>
      <c r="DH36" s="28">
        <f t="shared" si="73"/>
        <v>3.4964602581978608</v>
      </c>
      <c r="DI36" s="28">
        <f t="shared" si="15"/>
        <v>1.2788810409936187</v>
      </c>
      <c r="DJ36" s="7">
        <f t="shared" si="74"/>
        <v>6.451278535358838E-6</v>
      </c>
      <c r="DK36" s="28">
        <f t="shared" si="75"/>
        <v>23.719999999999672</v>
      </c>
      <c r="DL36" s="28">
        <f t="shared" si="76"/>
        <v>12.649999999999963</v>
      </c>
      <c r="DM36" s="28">
        <f t="shared" si="77"/>
        <v>372.05186628496807</v>
      </c>
      <c r="DN36" s="29">
        <f t="shared" si="78"/>
        <v>360.98185983368984</v>
      </c>
      <c r="DP36" s="24">
        <v>11000</v>
      </c>
      <c r="DQ36" s="27">
        <f t="shared" si="79"/>
        <v>24.53</v>
      </c>
      <c r="DR36" s="27">
        <f t="shared" si="80"/>
        <v>2.1816615649929121</v>
      </c>
      <c r="DS36" s="27">
        <f t="shared" si="81"/>
        <v>2.1816615649929121</v>
      </c>
      <c r="DT36" s="27">
        <f t="shared" si="16"/>
        <v>3.1415926535897931</v>
      </c>
      <c r="DU36" s="27">
        <f t="shared" si="17"/>
        <v>3.1415926535897931</v>
      </c>
      <c r="DV36" s="6">
        <f t="shared" si="82"/>
        <v>1.7671458676442586</v>
      </c>
      <c r="DW36" s="28">
        <f t="shared" si="83"/>
        <v>11.243723771647275</v>
      </c>
      <c r="DX36" s="28">
        <f t="shared" si="84"/>
        <v>11.243723771647275</v>
      </c>
      <c r="DY36" s="28">
        <f t="shared" si="85"/>
        <v>7.8081415080883856</v>
      </c>
      <c r="DZ36" s="28">
        <f t="shared" si="86"/>
        <v>7.8081415080883856</v>
      </c>
      <c r="EA36" s="7">
        <f t="shared" si="87"/>
        <v>13.881140458823797</v>
      </c>
      <c r="EB36" s="28">
        <f t="shared" si="18"/>
        <v>0.80485625689089224</v>
      </c>
      <c r="EC36" s="28">
        <f t="shared" si="19"/>
        <v>4.3580021714580015</v>
      </c>
      <c r="ED36" s="28">
        <f t="shared" si="20"/>
        <v>1.704048646872655</v>
      </c>
      <c r="EE36" s="28">
        <f t="shared" si="88"/>
        <v>80.583108324155646</v>
      </c>
      <c r="EF36" s="7">
        <f t="shared" si="89"/>
        <v>565.89199024359402</v>
      </c>
      <c r="EG36" s="28">
        <f t="shared" si="90"/>
        <v>0.57928950639533561</v>
      </c>
      <c r="EH36" s="28">
        <f t="shared" si="91"/>
        <v>0.84479719682653109</v>
      </c>
      <c r="EI36" s="28">
        <f t="shared" si="92"/>
        <v>3.4964602581978608</v>
      </c>
      <c r="EJ36" s="28">
        <f t="shared" si="21"/>
        <v>1.2788810409936187</v>
      </c>
      <c r="EK36" s="7">
        <f t="shared" si="93"/>
        <v>6.451278535358838E-6</v>
      </c>
      <c r="EL36" s="28">
        <f t="shared" si="94"/>
        <v>23.719999999999672</v>
      </c>
      <c r="EM36" s="28">
        <f t="shared" si="95"/>
        <v>12.649999999999963</v>
      </c>
      <c r="EN36" s="28">
        <f t="shared" si="96"/>
        <v>683.2614400966628</v>
      </c>
      <c r="EO36" s="29">
        <f t="shared" si="97"/>
        <v>672.19143364538456</v>
      </c>
    </row>
    <row r="37" spans="1:145" x14ac:dyDescent="0.25">
      <c r="A37" t="s">
        <v>35</v>
      </c>
      <c r="C37" s="16">
        <v>0.8</v>
      </c>
      <c r="F37" t="s">
        <v>35</v>
      </c>
      <c r="H37" s="16">
        <v>0.8</v>
      </c>
      <c r="J37" t="s">
        <v>35</v>
      </c>
      <c r="L37" s="16">
        <v>0.8</v>
      </c>
      <c r="O37" t="s">
        <v>35</v>
      </c>
      <c r="Q37" s="16">
        <v>0.8</v>
      </c>
      <c r="T37" t="s">
        <v>35</v>
      </c>
      <c r="V37" s="16">
        <v>0.8</v>
      </c>
      <c r="Y37" s="17" t="s">
        <v>35</v>
      </c>
      <c r="Z37" s="17"/>
      <c r="AA37" s="17">
        <v>0.8</v>
      </c>
      <c r="AD37" s="17" t="s">
        <v>35</v>
      </c>
      <c r="AE37" s="17"/>
      <c r="AF37" s="17">
        <v>0.8</v>
      </c>
      <c r="AH37" s="17" t="s">
        <v>35</v>
      </c>
      <c r="AI37" s="17"/>
      <c r="AJ37" s="17">
        <v>0.8</v>
      </c>
      <c r="AL37" s="3">
        <v>11500</v>
      </c>
      <c r="AM37" s="6">
        <f t="shared" si="22"/>
        <v>25.645000000000003</v>
      </c>
      <c r="AN37" s="6">
        <f t="shared" si="23"/>
        <v>2.1816615649929121</v>
      </c>
      <c r="AO37" s="6">
        <f t="shared" si="24"/>
        <v>2.1816615649929121</v>
      </c>
      <c r="AP37" s="6">
        <f t="shared" si="0"/>
        <v>3.1415926535897931</v>
      </c>
      <c r="AQ37" s="6">
        <f t="shared" si="25"/>
        <v>3.1415926535897931</v>
      </c>
      <c r="AR37" s="6">
        <f t="shared" si="26"/>
        <v>1.7671458676442586</v>
      </c>
      <c r="AS37" s="7">
        <f t="shared" si="27"/>
        <v>11.75480212490397</v>
      </c>
      <c r="AT37" s="7">
        <f t="shared" si="28"/>
        <v>11.75480212490397</v>
      </c>
      <c r="AU37" s="7">
        <f t="shared" si="29"/>
        <v>8.1630570311833139</v>
      </c>
      <c r="AV37" s="7">
        <f t="shared" si="30"/>
        <v>8.1630570311833139</v>
      </c>
      <c r="AW37" s="7">
        <f t="shared" si="31"/>
        <v>14.512101388770335</v>
      </c>
      <c r="AX37" s="7">
        <f t="shared" si="1"/>
        <v>0.87968793366793807</v>
      </c>
      <c r="AY37" s="7">
        <f t="shared" si="2"/>
        <v>4.7631883237629813</v>
      </c>
      <c r="AZ37" s="7">
        <f t="shared" si="3"/>
        <v>1.8624829218918075</v>
      </c>
      <c r="BA37" s="7">
        <f t="shared" si="32"/>
        <v>2.6737035316673969</v>
      </c>
      <c r="BB37" s="7">
        <f t="shared" si="33"/>
        <v>47.912163302403663</v>
      </c>
      <c r="BC37" s="7">
        <f t="shared" si="34"/>
        <v>0.62894142251749352</v>
      </c>
      <c r="BD37" s="7">
        <f t="shared" si="35"/>
        <v>0.91720624117134464</v>
      </c>
      <c r="BE37" s="7">
        <f t="shared" si="36"/>
        <v>3.7961479783238001</v>
      </c>
      <c r="BF37" s="7">
        <f t="shared" si="37"/>
        <v>1.3884961703488159</v>
      </c>
      <c r="BG37" s="7">
        <f t="shared" si="38"/>
        <v>7.0042288946904206E-6</v>
      </c>
      <c r="BH37" s="7">
        <f t="shared" si="39"/>
        <v>23.719999999999672</v>
      </c>
      <c r="BI37" s="7">
        <f t="shared" si="40"/>
        <v>12.649999999999963</v>
      </c>
      <c r="BJ37" s="7">
        <f t="shared" si="98"/>
        <v>88.542024829983802</v>
      </c>
      <c r="BK37" s="14">
        <f t="shared" si="41"/>
        <v>77.472017825755202</v>
      </c>
      <c r="BM37" s="3">
        <v>11500</v>
      </c>
      <c r="BN37" s="6">
        <f t="shared" si="42"/>
        <v>25.645000000000003</v>
      </c>
      <c r="BO37" s="6">
        <f t="shared" si="43"/>
        <v>2.1816615649929121</v>
      </c>
      <c r="BP37" s="6">
        <f t="shared" si="44"/>
        <v>2.1816615649929121</v>
      </c>
      <c r="BQ37" s="6">
        <f t="shared" si="4"/>
        <v>3.1415926535897931</v>
      </c>
      <c r="BR37" s="6">
        <f t="shared" si="45"/>
        <v>3.1415926535897931</v>
      </c>
      <c r="BS37" s="6">
        <f t="shared" si="46"/>
        <v>1.7671458676442586</v>
      </c>
      <c r="BT37" s="7">
        <f t="shared" si="47"/>
        <v>11.75480212490397</v>
      </c>
      <c r="BU37" s="7">
        <f t="shared" si="48"/>
        <v>11.75480212490397</v>
      </c>
      <c r="BV37" s="7">
        <f t="shared" si="49"/>
        <v>8.1630570311833139</v>
      </c>
      <c r="BW37" s="7">
        <f t="shared" si="50"/>
        <v>8.1630570311833139</v>
      </c>
      <c r="BX37" s="7">
        <f t="shared" si="51"/>
        <v>14.512101388770335</v>
      </c>
      <c r="BY37" s="7">
        <f t="shared" si="5"/>
        <v>0.87968793366793807</v>
      </c>
      <c r="BZ37" s="7">
        <f t="shared" si="6"/>
        <v>4.7631883237629813</v>
      </c>
      <c r="CA37" s="7">
        <f t="shared" si="7"/>
        <v>1.8624829218918075</v>
      </c>
      <c r="CB37" s="7">
        <f t="shared" si="8"/>
        <v>16.577264366007704</v>
      </c>
      <c r="CC37" s="7">
        <f t="shared" si="52"/>
        <v>47.912163302403663</v>
      </c>
      <c r="CD37" s="7">
        <f t="shared" si="53"/>
        <v>0.62894142251749352</v>
      </c>
      <c r="CE37" s="7">
        <f t="shared" si="54"/>
        <v>0.91720624117134464</v>
      </c>
      <c r="CF37" s="7">
        <f t="shared" si="55"/>
        <v>3.7961479783238001</v>
      </c>
      <c r="CG37" s="7">
        <f t="shared" si="9"/>
        <v>1.3884961703488159</v>
      </c>
      <c r="CH37" s="7">
        <f t="shared" si="56"/>
        <v>7.0042288946904206E-6</v>
      </c>
      <c r="CI37" s="7">
        <f t="shared" si="57"/>
        <v>23.719999999999672</v>
      </c>
      <c r="CJ37" s="7">
        <f t="shared" si="58"/>
        <v>12.649999999999963</v>
      </c>
      <c r="CK37" s="7">
        <f t="shared" si="99"/>
        <v>102.44558566432411</v>
      </c>
      <c r="CL37" s="14">
        <f t="shared" si="59"/>
        <v>91.375578660095513</v>
      </c>
      <c r="CO37" s="24">
        <v>11500</v>
      </c>
      <c r="CP37" s="27">
        <f t="shared" si="60"/>
        <v>25.645000000000003</v>
      </c>
      <c r="CQ37" s="27">
        <f t="shared" si="61"/>
        <v>2.1816615649929121</v>
      </c>
      <c r="CR37" s="27">
        <f t="shared" si="62"/>
        <v>2.1816615649929121</v>
      </c>
      <c r="CS37" s="27">
        <f t="shared" si="10"/>
        <v>3.1415926535897931</v>
      </c>
      <c r="CT37" s="27">
        <f t="shared" si="11"/>
        <v>3.1415926535897931</v>
      </c>
      <c r="CU37" s="6">
        <f t="shared" si="63"/>
        <v>1.7671458676442586</v>
      </c>
      <c r="CV37" s="28">
        <f t="shared" si="64"/>
        <v>11.75480212490397</v>
      </c>
      <c r="CW37" s="28">
        <f t="shared" si="65"/>
        <v>11.75480212490397</v>
      </c>
      <c r="CX37" s="28">
        <f t="shared" si="66"/>
        <v>8.1630570311833139</v>
      </c>
      <c r="CY37" s="28">
        <f t="shared" si="67"/>
        <v>8.1630570311833139</v>
      </c>
      <c r="CZ37" s="7">
        <f t="shared" si="68"/>
        <v>14.512101388770335</v>
      </c>
      <c r="DA37" s="28">
        <f t="shared" si="12"/>
        <v>0.87968793366793807</v>
      </c>
      <c r="DB37" s="28">
        <f t="shared" si="13"/>
        <v>4.7631883237629813</v>
      </c>
      <c r="DC37" s="28">
        <f t="shared" si="14"/>
        <v>1.8624829218918075</v>
      </c>
      <c r="DD37" s="28">
        <f t="shared" si="69"/>
        <v>88.075339469996607</v>
      </c>
      <c r="DE37" s="7">
        <f t="shared" si="70"/>
        <v>278.36156671998913</v>
      </c>
      <c r="DF37" s="28">
        <f t="shared" si="71"/>
        <v>0.62894142251749352</v>
      </c>
      <c r="DG37" s="28">
        <f t="shared" si="72"/>
        <v>0.91720624117134464</v>
      </c>
      <c r="DH37" s="28">
        <f t="shared" si="73"/>
        <v>3.7961479783238001</v>
      </c>
      <c r="DI37" s="28">
        <f t="shared" si="15"/>
        <v>1.3884961703488159</v>
      </c>
      <c r="DJ37" s="7">
        <f t="shared" si="74"/>
        <v>7.0042288946904206E-6</v>
      </c>
      <c r="DK37" s="28">
        <f t="shared" si="75"/>
        <v>23.719999999999672</v>
      </c>
      <c r="DL37" s="28">
        <f t="shared" si="76"/>
        <v>12.649999999999963</v>
      </c>
      <c r="DM37" s="28">
        <f t="shared" si="77"/>
        <v>404.39306418589854</v>
      </c>
      <c r="DN37" s="29">
        <f t="shared" si="78"/>
        <v>393.32305718166992</v>
      </c>
      <c r="DP37" s="24">
        <v>11500</v>
      </c>
      <c r="DQ37" s="27">
        <f t="shared" si="79"/>
        <v>25.645000000000003</v>
      </c>
      <c r="DR37" s="27">
        <f t="shared" si="80"/>
        <v>2.1816615649929121</v>
      </c>
      <c r="DS37" s="27">
        <f t="shared" si="81"/>
        <v>2.1816615649929121</v>
      </c>
      <c r="DT37" s="27">
        <f t="shared" si="16"/>
        <v>3.1415926535897931</v>
      </c>
      <c r="DU37" s="27">
        <f t="shared" si="17"/>
        <v>3.1415926535897931</v>
      </c>
      <c r="DV37" s="6">
        <f t="shared" si="82"/>
        <v>1.7671458676442586</v>
      </c>
      <c r="DW37" s="28">
        <f t="shared" si="83"/>
        <v>11.75480212490397</v>
      </c>
      <c r="DX37" s="28">
        <f t="shared" si="84"/>
        <v>11.75480212490397</v>
      </c>
      <c r="DY37" s="28">
        <f t="shared" si="85"/>
        <v>8.1630570311833139</v>
      </c>
      <c r="DZ37" s="28">
        <f t="shared" si="86"/>
        <v>8.1630570311833139</v>
      </c>
      <c r="EA37" s="7">
        <f t="shared" si="87"/>
        <v>14.512101388770335</v>
      </c>
      <c r="EB37" s="28">
        <f t="shared" si="18"/>
        <v>0.87968793366793807</v>
      </c>
      <c r="EC37" s="28">
        <f t="shared" si="19"/>
        <v>4.7631883237629813</v>
      </c>
      <c r="ED37" s="28">
        <f t="shared" si="20"/>
        <v>1.8624829218918075</v>
      </c>
      <c r="EE37" s="28">
        <f t="shared" si="88"/>
        <v>88.075339469996607</v>
      </c>
      <c r="EF37" s="7">
        <f t="shared" si="89"/>
        <v>618.505914956325</v>
      </c>
      <c r="EG37" s="28">
        <f t="shared" si="90"/>
        <v>0.62894142251749352</v>
      </c>
      <c r="EH37" s="28">
        <f t="shared" si="91"/>
        <v>0.91720624117134464</v>
      </c>
      <c r="EI37" s="28">
        <f t="shared" si="92"/>
        <v>3.7961479783238001</v>
      </c>
      <c r="EJ37" s="28">
        <f t="shared" si="21"/>
        <v>1.3884961703488159</v>
      </c>
      <c r="EK37" s="7">
        <f t="shared" si="93"/>
        <v>7.0042288946904206E-6</v>
      </c>
      <c r="EL37" s="28">
        <f t="shared" si="94"/>
        <v>23.719999999999672</v>
      </c>
      <c r="EM37" s="28">
        <f t="shared" si="95"/>
        <v>12.649999999999963</v>
      </c>
      <c r="EN37" s="28">
        <f t="shared" si="96"/>
        <v>744.53741242223441</v>
      </c>
      <c r="EO37" s="29">
        <f t="shared" si="97"/>
        <v>733.4674054180058</v>
      </c>
    </row>
    <row r="38" spans="1:145" x14ac:dyDescent="0.25">
      <c r="A38" t="s">
        <v>36</v>
      </c>
      <c r="C38" s="16">
        <v>1</v>
      </c>
      <c r="F38" t="s">
        <v>36</v>
      </c>
      <c r="H38" s="16">
        <v>1</v>
      </c>
      <c r="J38" t="s">
        <v>36</v>
      </c>
      <c r="L38" s="16">
        <v>1</v>
      </c>
      <c r="O38" t="s">
        <v>36</v>
      </c>
      <c r="Q38" s="16">
        <v>1</v>
      </c>
      <c r="R38" s="17">
        <v>1</v>
      </c>
      <c r="S38" t="s">
        <v>102</v>
      </c>
      <c r="T38" t="s">
        <v>36</v>
      </c>
      <c r="V38" s="16">
        <v>1</v>
      </c>
      <c r="W38" s="17"/>
      <c r="X38" t="s">
        <v>102</v>
      </c>
      <c r="Y38" s="17" t="s">
        <v>36</v>
      </c>
      <c r="Z38" s="17"/>
      <c r="AA38" s="17">
        <v>1</v>
      </c>
      <c r="AB38" s="17"/>
      <c r="AC38" s="17"/>
      <c r="AD38" s="17" t="s">
        <v>36</v>
      </c>
      <c r="AE38" s="17"/>
      <c r="AF38" s="17">
        <v>1</v>
      </c>
      <c r="AG38" s="17"/>
      <c r="AH38" s="17" t="s">
        <v>36</v>
      </c>
      <c r="AI38" s="17"/>
      <c r="AJ38" s="17">
        <v>1</v>
      </c>
      <c r="AK38" s="17"/>
      <c r="AL38" s="3">
        <v>12000</v>
      </c>
      <c r="AM38" s="6">
        <f t="shared" si="22"/>
        <v>26.76</v>
      </c>
      <c r="AN38" s="6">
        <f t="shared" si="23"/>
        <v>2.1816615649929121</v>
      </c>
      <c r="AO38" s="6">
        <f t="shared" si="24"/>
        <v>2.1816615649929121</v>
      </c>
      <c r="AP38" s="6">
        <f t="shared" si="0"/>
        <v>3.1415926535897931</v>
      </c>
      <c r="AQ38" s="6">
        <f t="shared" si="25"/>
        <v>3.1415926535897931</v>
      </c>
      <c r="AR38" s="6">
        <f t="shared" si="26"/>
        <v>1.7671458676442586</v>
      </c>
      <c r="AS38" s="7">
        <f t="shared" si="27"/>
        <v>12.265880478160664</v>
      </c>
      <c r="AT38" s="7">
        <f t="shared" si="28"/>
        <v>12.265880478160664</v>
      </c>
      <c r="AU38" s="7">
        <f t="shared" si="29"/>
        <v>8.5179725542782396</v>
      </c>
      <c r="AV38" s="7">
        <f t="shared" si="30"/>
        <v>8.5179725542782396</v>
      </c>
      <c r="AW38" s="7">
        <f t="shared" si="31"/>
        <v>15.14306231871687</v>
      </c>
      <c r="AX38" s="7">
        <f t="shared" si="1"/>
        <v>0.95784546274618587</v>
      </c>
      <c r="AY38" s="7">
        <f t="shared" si="2"/>
        <v>5.1863827495037382</v>
      </c>
      <c r="AZ38" s="7">
        <f t="shared" si="3"/>
        <v>2.0279587202451435</v>
      </c>
      <c r="BA38" s="7">
        <f t="shared" si="32"/>
        <v>2.9112537509270702</v>
      </c>
      <c r="BB38" s="7">
        <f t="shared" si="33"/>
        <v>52.16900956934689</v>
      </c>
      <c r="BC38" s="7">
        <f t="shared" si="34"/>
        <v>0.68046297431766256</v>
      </c>
      <c r="BD38" s="7">
        <f t="shared" si="35"/>
        <v>0.99234183754659122</v>
      </c>
      <c r="BE38" s="7">
        <f t="shared" si="36"/>
        <v>4.1071203959512568</v>
      </c>
      <c r="BF38" s="7">
        <f t="shared" si="37"/>
        <v>1.5022388414526151</v>
      </c>
      <c r="BG38" s="7">
        <f t="shared" si="38"/>
        <v>7.5780005193571091E-6</v>
      </c>
      <c r="BH38" s="7">
        <f t="shared" si="39"/>
        <v>23.719999999999672</v>
      </c>
      <c r="BI38" s="7">
        <f t="shared" si="40"/>
        <v>12.649999999999963</v>
      </c>
      <c r="BJ38" s="7">
        <f t="shared" si="98"/>
        <v>94.254621880037348</v>
      </c>
      <c r="BK38" s="14">
        <f t="shared" si="41"/>
        <v>83.184614302037119</v>
      </c>
      <c r="BL38" s="17"/>
      <c r="BM38" s="3">
        <v>12000</v>
      </c>
      <c r="BN38" s="6">
        <f t="shared" si="42"/>
        <v>26.76</v>
      </c>
      <c r="BO38" s="6">
        <f t="shared" si="43"/>
        <v>2.1816615649929121</v>
      </c>
      <c r="BP38" s="6">
        <f t="shared" si="44"/>
        <v>2.1816615649929121</v>
      </c>
      <c r="BQ38" s="6">
        <f t="shared" si="4"/>
        <v>3.1415926535897931</v>
      </c>
      <c r="BR38" s="6">
        <f t="shared" si="45"/>
        <v>3.1415926535897931</v>
      </c>
      <c r="BS38" s="6">
        <f t="shared" si="46"/>
        <v>1.7671458676442586</v>
      </c>
      <c r="BT38" s="7">
        <f t="shared" si="47"/>
        <v>12.265880478160664</v>
      </c>
      <c r="BU38" s="7">
        <f t="shared" si="48"/>
        <v>12.265880478160664</v>
      </c>
      <c r="BV38" s="7">
        <f t="shared" si="49"/>
        <v>8.5179725542782396</v>
      </c>
      <c r="BW38" s="7">
        <f>BN38/BR38</f>
        <v>8.5179725542782396</v>
      </c>
      <c r="BX38" s="7">
        <f t="shared" si="51"/>
        <v>15.14306231871687</v>
      </c>
      <c r="BY38" s="7">
        <f t="shared" si="5"/>
        <v>0.95784546274618587</v>
      </c>
      <c r="BZ38" s="7">
        <f t="shared" si="6"/>
        <v>5.1863827495037382</v>
      </c>
      <c r="CA38" s="7">
        <f t="shared" si="7"/>
        <v>2.0279587202451435</v>
      </c>
      <c r="CB38" s="7">
        <f t="shared" si="8"/>
        <v>18.050102598904417</v>
      </c>
      <c r="CC38" s="7">
        <f t="shared" si="52"/>
        <v>52.16900956934689</v>
      </c>
      <c r="CD38" s="7">
        <f t="shared" si="53"/>
        <v>0.68046297431766256</v>
      </c>
      <c r="CE38" s="7">
        <f t="shared" si="54"/>
        <v>0.99234183754659122</v>
      </c>
      <c r="CF38" s="7">
        <f t="shared" si="55"/>
        <v>4.1071203959512568</v>
      </c>
      <c r="CG38" s="7">
        <f t="shared" si="9"/>
        <v>1.5022388414526151</v>
      </c>
      <c r="CH38" s="7">
        <f t="shared" si="56"/>
        <v>7.5780005193571091E-6</v>
      </c>
      <c r="CI38" s="7">
        <f t="shared" si="57"/>
        <v>23.719999999999672</v>
      </c>
      <c r="CJ38" s="7">
        <f t="shared" si="58"/>
        <v>12.649999999999963</v>
      </c>
      <c r="CK38" s="7">
        <f t="shared" si="99"/>
        <v>109.39347072801469</v>
      </c>
      <c r="CL38" s="14">
        <f t="shared" si="59"/>
        <v>98.323463150014462</v>
      </c>
      <c r="CO38" s="24">
        <v>12000</v>
      </c>
      <c r="CP38" s="27">
        <f t="shared" si="60"/>
        <v>26.76</v>
      </c>
      <c r="CQ38" s="27">
        <f t="shared" si="61"/>
        <v>2.1816615649929121</v>
      </c>
      <c r="CR38" s="27">
        <f t="shared" si="62"/>
        <v>2.1816615649929121</v>
      </c>
      <c r="CS38" s="27">
        <f t="shared" si="10"/>
        <v>3.1415926535897931</v>
      </c>
      <c r="CT38" s="27">
        <f t="shared" si="11"/>
        <v>3.1415926535897931</v>
      </c>
      <c r="CU38" s="6">
        <f t="shared" si="63"/>
        <v>1.7671458676442586</v>
      </c>
      <c r="CV38" s="28">
        <f t="shared" si="64"/>
        <v>12.265880478160664</v>
      </c>
      <c r="CW38" s="28">
        <f t="shared" si="65"/>
        <v>12.265880478160664</v>
      </c>
      <c r="CX38" s="28">
        <f t="shared" si="66"/>
        <v>8.5179725542782396</v>
      </c>
      <c r="CY38" s="28">
        <f>CP38/CT38</f>
        <v>8.5179725542782396</v>
      </c>
      <c r="CZ38" s="7">
        <f t="shared" si="68"/>
        <v>15.14306231871687</v>
      </c>
      <c r="DA38" s="28">
        <f t="shared" si="12"/>
        <v>0.95784546274618587</v>
      </c>
      <c r="DB38" s="28">
        <f t="shared" si="13"/>
        <v>5.1863827495037382</v>
      </c>
      <c r="DC38" s="28">
        <f t="shared" si="14"/>
        <v>2.0279587202451435</v>
      </c>
      <c r="DD38" s="28">
        <f t="shared" si="69"/>
        <v>95.900558666763757</v>
      </c>
      <c r="DE38" s="7">
        <f t="shared" si="70"/>
        <v>303.09312368754962</v>
      </c>
      <c r="DF38" s="28">
        <f t="shared" si="71"/>
        <v>0.68046297431766256</v>
      </c>
      <c r="DG38" s="28">
        <f t="shared" si="72"/>
        <v>0.99234183754659122</v>
      </c>
      <c r="DH38" s="28">
        <f t="shared" si="73"/>
        <v>4.1071203959512568</v>
      </c>
      <c r="DI38" s="28">
        <f t="shared" si="15"/>
        <v>1.5022388414526151</v>
      </c>
      <c r="DJ38" s="7">
        <f t="shared" si="74"/>
        <v>7.5780005193571091E-6</v>
      </c>
      <c r="DK38" s="28">
        <f t="shared" si="75"/>
        <v>23.719999999999672</v>
      </c>
      <c r="DL38" s="28">
        <f t="shared" si="76"/>
        <v>12.649999999999963</v>
      </c>
      <c r="DM38" s="28">
        <f t="shared" si="77"/>
        <v>438.16804091407676</v>
      </c>
      <c r="DN38" s="29">
        <f t="shared" si="78"/>
        <v>427.09803333607653</v>
      </c>
      <c r="DP38" s="24">
        <v>12000</v>
      </c>
      <c r="DQ38" s="27">
        <f t="shared" si="79"/>
        <v>26.76</v>
      </c>
      <c r="DR38" s="27">
        <f t="shared" si="80"/>
        <v>2.1816615649929121</v>
      </c>
      <c r="DS38" s="27">
        <f t="shared" si="81"/>
        <v>2.1816615649929121</v>
      </c>
      <c r="DT38" s="27">
        <f t="shared" si="16"/>
        <v>3.1415926535897931</v>
      </c>
      <c r="DU38" s="27">
        <f t="shared" si="17"/>
        <v>3.1415926535897931</v>
      </c>
      <c r="DV38" s="6">
        <f t="shared" si="82"/>
        <v>1.7671458676442586</v>
      </c>
      <c r="DW38" s="28">
        <f t="shared" si="83"/>
        <v>12.265880478160664</v>
      </c>
      <c r="DX38" s="28">
        <f t="shared" si="84"/>
        <v>12.265880478160664</v>
      </c>
      <c r="DY38" s="28">
        <f t="shared" si="85"/>
        <v>8.5179725542782396</v>
      </c>
      <c r="DZ38" s="28">
        <f>DQ38/DU38</f>
        <v>8.5179725542782396</v>
      </c>
      <c r="EA38" s="7">
        <f t="shared" si="87"/>
        <v>15.14306231871687</v>
      </c>
      <c r="EB38" s="28">
        <f t="shared" si="18"/>
        <v>0.95784546274618587</v>
      </c>
      <c r="EC38" s="28">
        <f t="shared" si="19"/>
        <v>5.1863827495037382</v>
      </c>
      <c r="ED38" s="28">
        <f t="shared" si="20"/>
        <v>2.0279587202451435</v>
      </c>
      <c r="EE38" s="28">
        <f t="shared" si="88"/>
        <v>95.900558666763757</v>
      </c>
      <c r="EF38" s="7">
        <f t="shared" si="89"/>
        <v>673.45823632295492</v>
      </c>
      <c r="EG38" s="28">
        <f t="shared" si="90"/>
        <v>0.68046297431766256</v>
      </c>
      <c r="EH38" s="28">
        <f t="shared" si="91"/>
        <v>0.99234183754659122</v>
      </c>
      <c r="EI38" s="28">
        <f t="shared" si="92"/>
        <v>4.1071203959512568</v>
      </c>
      <c r="EJ38" s="28">
        <f t="shared" si="21"/>
        <v>1.5022388414526151</v>
      </c>
      <c r="EK38" s="7">
        <f t="shared" si="93"/>
        <v>7.5780005193571091E-6</v>
      </c>
      <c r="EL38" s="28">
        <f t="shared" si="94"/>
        <v>23.719999999999672</v>
      </c>
      <c r="EM38" s="28">
        <f t="shared" si="95"/>
        <v>12.649999999999963</v>
      </c>
      <c r="EN38" s="28">
        <f t="shared" si="96"/>
        <v>808.53315354948199</v>
      </c>
      <c r="EO38" s="29">
        <f t="shared" si="97"/>
        <v>797.46314597148182</v>
      </c>
    </row>
    <row r="39" spans="1:145" x14ac:dyDescent="0.25">
      <c r="A39" t="s">
        <v>37</v>
      </c>
      <c r="C39" s="16">
        <v>0.36</v>
      </c>
      <c r="D39">
        <v>1</v>
      </c>
      <c r="F39" t="s">
        <v>37</v>
      </c>
      <c r="H39" s="16">
        <v>0.36</v>
      </c>
      <c r="I39">
        <v>1</v>
      </c>
      <c r="J39" t="s">
        <v>37</v>
      </c>
      <c r="L39" s="16">
        <v>0.36</v>
      </c>
      <c r="M39">
        <v>3</v>
      </c>
      <c r="O39" t="s">
        <v>37</v>
      </c>
      <c r="Q39" s="16">
        <v>0.36</v>
      </c>
      <c r="R39" s="17">
        <v>3</v>
      </c>
      <c r="S39" t="s">
        <v>102</v>
      </c>
      <c r="T39" t="s">
        <v>37</v>
      </c>
      <c r="V39" s="16">
        <v>0.36</v>
      </c>
      <c r="W39" s="17">
        <v>2</v>
      </c>
      <c r="X39" t="s">
        <v>102</v>
      </c>
      <c r="Y39" s="17" t="s">
        <v>37</v>
      </c>
      <c r="Z39" s="17"/>
      <c r="AA39" s="17">
        <v>0.36</v>
      </c>
      <c r="AB39" s="17">
        <v>2</v>
      </c>
      <c r="AC39" s="17"/>
      <c r="AD39" s="17" t="s">
        <v>37</v>
      </c>
      <c r="AE39" s="17"/>
      <c r="AF39" s="17">
        <v>0.36</v>
      </c>
      <c r="AG39" s="17">
        <v>2</v>
      </c>
      <c r="AH39" s="17" t="s">
        <v>37</v>
      </c>
      <c r="AI39" s="17"/>
      <c r="AJ39" s="17">
        <v>0.36</v>
      </c>
      <c r="AK39" s="17">
        <v>2</v>
      </c>
      <c r="AL39" s="3">
        <v>12500</v>
      </c>
      <c r="AM39" s="6">
        <f t="shared" si="22"/>
        <v>27.875000000000004</v>
      </c>
      <c r="AN39" s="6">
        <f t="shared" si="23"/>
        <v>2.1816615649929121</v>
      </c>
      <c r="AO39" s="6">
        <f t="shared" si="24"/>
        <v>2.1816615649929121</v>
      </c>
      <c r="AP39" s="6">
        <f t="shared" si="0"/>
        <v>3.1415926535897931</v>
      </c>
      <c r="AQ39" s="6">
        <f t="shared" si="25"/>
        <v>3.1415926535897931</v>
      </c>
      <c r="AR39" s="6">
        <f t="shared" si="26"/>
        <v>1.7671458676442586</v>
      </c>
      <c r="AS39" s="7">
        <f t="shared" si="27"/>
        <v>12.776958831417359</v>
      </c>
      <c r="AT39" s="7">
        <f t="shared" si="28"/>
        <v>12.776958831417359</v>
      </c>
      <c r="AU39" s="7">
        <f t="shared" si="29"/>
        <v>8.8728880773731671</v>
      </c>
      <c r="AV39" s="7">
        <f t="shared" si="30"/>
        <v>8.8728880773731671</v>
      </c>
      <c r="AW39" s="7">
        <f t="shared" si="31"/>
        <v>15.774023248663408</v>
      </c>
      <c r="AX39" s="7">
        <f t="shared" si="1"/>
        <v>1.0393288441256359</v>
      </c>
      <c r="AY39" s="7">
        <f t="shared" si="2"/>
        <v>5.6275854486802714</v>
      </c>
      <c r="AZ39" s="7">
        <f t="shared" si="3"/>
        <v>2.2004760419326646</v>
      </c>
      <c r="BA39" s="7">
        <f t="shared" si="32"/>
        <v>3.1589124901552417</v>
      </c>
      <c r="BB39" s="7">
        <f t="shared" si="33"/>
        <v>56.606998230628143</v>
      </c>
      <c r="BC39" s="7">
        <f t="shared" si="34"/>
        <v>0.7338422600446487</v>
      </c>
      <c r="BD39" s="7">
        <f t="shared" si="35"/>
        <v>1.0701866292317794</v>
      </c>
      <c r="BE39" s="7">
        <f t="shared" si="36"/>
        <v>4.429305674805633</v>
      </c>
      <c r="BF39" s="7">
        <f t="shared" si="37"/>
        <v>1.6200827791458998</v>
      </c>
      <c r="BG39" s="7">
        <f t="shared" si="38"/>
        <v>8.1724608650763421E-6</v>
      </c>
      <c r="BH39" s="7">
        <f t="shared" si="39"/>
        <v>23.719999999999672</v>
      </c>
      <c r="BI39" s="7">
        <f t="shared" si="40"/>
        <v>12.649999999999963</v>
      </c>
      <c r="BJ39" s="7">
        <f t="shared" si="98"/>
        <v>100.20672657121047</v>
      </c>
      <c r="BK39" s="14">
        <f t="shared" si="41"/>
        <v>89.136718398749892</v>
      </c>
      <c r="BL39" s="17"/>
      <c r="BM39" s="3">
        <v>12500</v>
      </c>
      <c r="BN39" s="6">
        <f t="shared" si="42"/>
        <v>27.875000000000004</v>
      </c>
      <c r="BO39" s="6">
        <f t="shared" si="43"/>
        <v>2.1816615649929121</v>
      </c>
      <c r="BP39" s="6">
        <f t="shared" si="44"/>
        <v>2.1816615649929121</v>
      </c>
      <c r="BQ39" s="6">
        <f t="shared" si="4"/>
        <v>3.1415926535897931</v>
      </c>
      <c r="BR39" s="6">
        <f t="shared" si="45"/>
        <v>3.1415926535897931</v>
      </c>
      <c r="BS39" s="6">
        <f t="shared" si="46"/>
        <v>1.7671458676442586</v>
      </c>
      <c r="BT39" s="7">
        <f t="shared" si="47"/>
        <v>12.776958831417359</v>
      </c>
      <c r="BU39" s="7">
        <f t="shared" si="48"/>
        <v>12.776958831417359</v>
      </c>
      <c r="BV39" s="7">
        <f t="shared" si="49"/>
        <v>8.8728880773731671</v>
      </c>
      <c r="BW39" s="7">
        <f t="shared" si="50"/>
        <v>8.8728880773731671</v>
      </c>
      <c r="BX39" s="7">
        <f t="shared" si="51"/>
        <v>15.774023248663408</v>
      </c>
      <c r="BY39" s="7">
        <f t="shared" si="5"/>
        <v>1.0393288441256359</v>
      </c>
      <c r="BZ39" s="7">
        <f t="shared" si="6"/>
        <v>5.6275854486802714</v>
      </c>
      <c r="CA39" s="7">
        <f t="shared" si="7"/>
        <v>2.2004760419326646</v>
      </c>
      <c r="CB39" s="7">
        <f t="shared" si="8"/>
        <v>19.585614799158439</v>
      </c>
      <c r="CC39" s="7">
        <f t="shared" si="52"/>
        <v>56.606998230628143</v>
      </c>
      <c r="CD39" s="7">
        <f t="shared" si="53"/>
        <v>0.7338422600446487</v>
      </c>
      <c r="CE39" s="7">
        <f t="shared" si="54"/>
        <v>1.0701866292317794</v>
      </c>
      <c r="CF39" s="7">
        <f t="shared" si="55"/>
        <v>4.429305674805633</v>
      </c>
      <c r="CG39" s="7">
        <f t="shared" si="9"/>
        <v>1.6200827791458998</v>
      </c>
      <c r="CH39" s="7">
        <f t="shared" si="56"/>
        <v>8.1724608650763421E-6</v>
      </c>
      <c r="CI39" s="7">
        <f t="shared" si="57"/>
        <v>23.719999999999672</v>
      </c>
      <c r="CJ39" s="7">
        <f t="shared" si="58"/>
        <v>12.649999999999963</v>
      </c>
      <c r="CK39" s="7">
        <f t="shared" si="99"/>
        <v>116.63342888021367</v>
      </c>
      <c r="CL39" s="14">
        <f t="shared" si="59"/>
        <v>105.5634207077531</v>
      </c>
      <c r="CO39" s="24">
        <v>12500</v>
      </c>
      <c r="CP39" s="27">
        <f t="shared" si="60"/>
        <v>27.875000000000004</v>
      </c>
      <c r="CQ39" s="27">
        <f t="shared" si="61"/>
        <v>2.1816615649929121</v>
      </c>
      <c r="CR39" s="27">
        <f t="shared" si="62"/>
        <v>2.1816615649929121</v>
      </c>
      <c r="CS39" s="27">
        <f t="shared" si="10"/>
        <v>3.1415926535897931</v>
      </c>
      <c r="CT39" s="27">
        <f t="shared" si="11"/>
        <v>3.1415926535897931</v>
      </c>
      <c r="CU39" s="6">
        <f t="shared" si="63"/>
        <v>1.7671458676442586</v>
      </c>
      <c r="CV39" s="28">
        <f t="shared" si="64"/>
        <v>12.776958831417359</v>
      </c>
      <c r="CW39" s="28">
        <f t="shared" si="65"/>
        <v>12.776958831417359</v>
      </c>
      <c r="CX39" s="28">
        <f t="shared" si="66"/>
        <v>8.8728880773731671</v>
      </c>
      <c r="CY39" s="28">
        <f t="shared" ref="CY39:CY58" si="100">CP39/CT39</f>
        <v>8.8728880773731671</v>
      </c>
      <c r="CZ39" s="7">
        <f t="shared" si="68"/>
        <v>15.774023248663408</v>
      </c>
      <c r="DA39" s="28">
        <f t="shared" si="12"/>
        <v>1.0393288441256359</v>
      </c>
      <c r="DB39" s="28">
        <f t="shared" si="13"/>
        <v>5.6275854486802714</v>
      </c>
      <c r="DC39" s="28">
        <f t="shared" si="14"/>
        <v>2.2004760419326646</v>
      </c>
      <c r="DD39" s="28">
        <f t="shared" si="69"/>
        <v>104.05876591445721</v>
      </c>
      <c r="DE39" s="7">
        <f t="shared" si="70"/>
        <v>328.87708733458078</v>
      </c>
      <c r="DF39" s="28">
        <f t="shared" si="71"/>
        <v>0.7338422600446487</v>
      </c>
      <c r="DG39" s="28">
        <f t="shared" si="72"/>
        <v>1.0701866292317794</v>
      </c>
      <c r="DH39" s="28">
        <f t="shared" si="73"/>
        <v>4.429305674805633</v>
      </c>
      <c r="DI39" s="28">
        <f t="shared" si="15"/>
        <v>1.6200827791458998</v>
      </c>
      <c r="DJ39" s="7">
        <f t="shared" si="74"/>
        <v>8.1724608650763421E-6</v>
      </c>
      <c r="DK39" s="28">
        <f t="shared" si="75"/>
        <v>23.719999999999672</v>
      </c>
      <c r="DL39" s="28">
        <f t="shared" si="76"/>
        <v>12.649999999999963</v>
      </c>
      <c r="DM39" s="28">
        <f t="shared" si="77"/>
        <v>473.37666909946506</v>
      </c>
      <c r="DN39" s="29">
        <f t="shared" si="78"/>
        <v>462.30666092700449</v>
      </c>
      <c r="DP39" s="24">
        <v>12500</v>
      </c>
      <c r="DQ39" s="27">
        <f t="shared" si="79"/>
        <v>27.875000000000004</v>
      </c>
      <c r="DR39" s="27">
        <f t="shared" si="80"/>
        <v>2.1816615649929121</v>
      </c>
      <c r="DS39" s="27">
        <f t="shared" si="81"/>
        <v>2.1816615649929121</v>
      </c>
      <c r="DT39" s="27">
        <f t="shared" si="16"/>
        <v>3.1415926535897931</v>
      </c>
      <c r="DU39" s="27">
        <f t="shared" si="17"/>
        <v>3.1415926535897931</v>
      </c>
      <c r="DV39" s="6">
        <f t="shared" si="82"/>
        <v>1.7671458676442586</v>
      </c>
      <c r="DW39" s="28">
        <f t="shared" si="83"/>
        <v>12.776958831417359</v>
      </c>
      <c r="DX39" s="28">
        <f t="shared" si="84"/>
        <v>12.776958831417359</v>
      </c>
      <c r="DY39" s="28">
        <f t="shared" si="85"/>
        <v>8.8728880773731671</v>
      </c>
      <c r="DZ39" s="28">
        <f t="shared" ref="DZ39:DZ58" si="101">DQ39/DU39</f>
        <v>8.8728880773731671</v>
      </c>
      <c r="EA39" s="7">
        <f t="shared" si="87"/>
        <v>15.774023248663408</v>
      </c>
      <c r="EB39" s="28">
        <f t="shared" si="18"/>
        <v>1.0393288441256359</v>
      </c>
      <c r="EC39" s="28">
        <f t="shared" si="19"/>
        <v>5.6275854486802714</v>
      </c>
      <c r="ED39" s="28">
        <f t="shared" si="20"/>
        <v>2.2004760419326646</v>
      </c>
      <c r="EE39" s="28">
        <f t="shared" si="88"/>
        <v>104.05876591445721</v>
      </c>
      <c r="EF39" s="7">
        <f t="shared" si="89"/>
        <v>730.74895434348423</v>
      </c>
      <c r="EG39" s="28">
        <f t="shared" si="90"/>
        <v>0.7338422600446487</v>
      </c>
      <c r="EH39" s="28">
        <f t="shared" si="91"/>
        <v>1.0701866292317794</v>
      </c>
      <c r="EI39" s="28">
        <f t="shared" si="92"/>
        <v>4.429305674805633</v>
      </c>
      <c r="EJ39" s="28">
        <f t="shared" si="21"/>
        <v>1.6200827791458998</v>
      </c>
      <c r="EK39" s="7">
        <f t="shared" si="93"/>
        <v>8.1724608650763421E-6</v>
      </c>
      <c r="EL39" s="28">
        <f t="shared" si="94"/>
        <v>23.719999999999672</v>
      </c>
      <c r="EM39" s="28">
        <f t="shared" si="95"/>
        <v>12.649999999999963</v>
      </c>
      <c r="EN39" s="28">
        <f t="shared" si="96"/>
        <v>875.24853610836851</v>
      </c>
      <c r="EO39" s="29">
        <f t="shared" si="97"/>
        <v>864.17852793590794</v>
      </c>
    </row>
    <row r="40" spans="1:145" x14ac:dyDescent="0.25">
      <c r="A40" t="s">
        <v>38</v>
      </c>
      <c r="C40" s="16">
        <v>0.19</v>
      </c>
      <c r="F40" t="s">
        <v>38</v>
      </c>
      <c r="H40" s="16">
        <v>0.19</v>
      </c>
      <c r="J40" t="s">
        <v>38</v>
      </c>
      <c r="L40" s="16">
        <v>0.19</v>
      </c>
      <c r="O40" t="s">
        <v>38</v>
      </c>
      <c r="Q40" s="16">
        <v>0.19</v>
      </c>
      <c r="R40" s="17">
        <v>0</v>
      </c>
      <c r="S40" t="s">
        <v>102</v>
      </c>
      <c r="T40" t="s">
        <v>38</v>
      </c>
      <c r="V40" s="16">
        <v>0.19</v>
      </c>
      <c r="W40" s="17">
        <v>1</v>
      </c>
      <c r="X40" t="s">
        <v>102</v>
      </c>
      <c r="Y40" s="17" t="s">
        <v>38</v>
      </c>
      <c r="Z40" s="17"/>
      <c r="AA40" s="17">
        <v>0.19</v>
      </c>
      <c r="AB40" s="17">
        <v>1</v>
      </c>
      <c r="AC40" s="17"/>
      <c r="AD40" s="17" t="s">
        <v>38</v>
      </c>
      <c r="AE40" s="17"/>
      <c r="AF40" s="17">
        <v>0.19</v>
      </c>
      <c r="AG40" s="17">
        <v>1</v>
      </c>
      <c r="AH40" s="17" t="s">
        <v>38</v>
      </c>
      <c r="AI40" s="17"/>
      <c r="AJ40" s="17">
        <v>0.19</v>
      </c>
      <c r="AK40" s="17">
        <v>1</v>
      </c>
      <c r="AL40" s="3">
        <v>13000</v>
      </c>
      <c r="AM40" s="6">
        <f t="shared" si="22"/>
        <v>28.990000000000002</v>
      </c>
      <c r="AN40" s="6">
        <f t="shared" si="23"/>
        <v>2.1816615649929121</v>
      </c>
      <c r="AO40" s="6">
        <f t="shared" si="24"/>
        <v>2.1816615649929121</v>
      </c>
      <c r="AP40" s="6">
        <f t="shared" si="0"/>
        <v>3.1415926535897931</v>
      </c>
      <c r="AQ40" s="6">
        <f t="shared" si="25"/>
        <v>3.1415926535897931</v>
      </c>
      <c r="AR40" s="6">
        <f t="shared" si="26"/>
        <v>1.7671458676442586</v>
      </c>
      <c r="AS40" s="7">
        <f t="shared" si="27"/>
        <v>13.288037184674051</v>
      </c>
      <c r="AT40" s="7">
        <f t="shared" si="28"/>
        <v>13.288037184674051</v>
      </c>
      <c r="AU40" s="7">
        <f t="shared" si="29"/>
        <v>9.2278036004680928</v>
      </c>
      <c r="AV40" s="7">
        <f t="shared" si="30"/>
        <v>9.2278036004680928</v>
      </c>
      <c r="AW40" s="7">
        <f t="shared" si="31"/>
        <v>16.404984178609944</v>
      </c>
      <c r="AX40" s="7">
        <f t="shared" si="1"/>
        <v>1.1241380778062875</v>
      </c>
      <c r="AY40" s="7">
        <f t="shared" si="2"/>
        <v>6.0867964212925809</v>
      </c>
      <c r="AZ40" s="7">
        <f t="shared" si="3"/>
        <v>2.3800348869543697</v>
      </c>
      <c r="BA40" s="7">
        <f t="shared" si="32"/>
        <v>3.4166797493519083</v>
      </c>
      <c r="BB40" s="7">
        <f t="shared" si="33"/>
        <v>61.226129286247406</v>
      </c>
      <c r="BC40" s="7">
        <f t="shared" si="34"/>
        <v>0.78906793537923903</v>
      </c>
      <c r="BD40" s="7">
        <f t="shared" si="35"/>
        <v>1.150724072428057</v>
      </c>
      <c r="BE40" s="7">
        <f t="shared" si="36"/>
        <v>4.7626353431455186</v>
      </c>
      <c r="BF40" s="7">
        <f t="shared" si="37"/>
        <v>1.7420029388963429</v>
      </c>
      <c r="BG40" s="7">
        <f t="shared" si="38"/>
        <v>8.7874835954269944E-6</v>
      </c>
      <c r="BH40" s="7">
        <f t="shared" si="39"/>
        <v>23.719999999999672</v>
      </c>
      <c r="BI40" s="7">
        <f t="shared" si="40"/>
        <v>12.649999999999963</v>
      </c>
      <c r="BJ40" s="7">
        <f t="shared" si="98"/>
        <v>106.39821749898499</v>
      </c>
      <c r="BK40" s="14">
        <f t="shared" si="41"/>
        <v>95.328208711501688</v>
      </c>
      <c r="BL40" s="17"/>
      <c r="BM40" s="3">
        <v>13000</v>
      </c>
      <c r="BN40" s="6">
        <f t="shared" si="42"/>
        <v>28.990000000000002</v>
      </c>
      <c r="BO40" s="6">
        <f t="shared" si="43"/>
        <v>2.1816615649929121</v>
      </c>
      <c r="BP40" s="6">
        <f t="shared" si="44"/>
        <v>2.1816615649929121</v>
      </c>
      <c r="BQ40" s="6">
        <f t="shared" si="4"/>
        <v>3.1415926535897931</v>
      </c>
      <c r="BR40" s="6">
        <f t="shared" si="45"/>
        <v>3.1415926535897931</v>
      </c>
      <c r="BS40" s="6">
        <f t="shared" si="46"/>
        <v>1.7671458676442586</v>
      </c>
      <c r="BT40" s="7">
        <f t="shared" si="47"/>
        <v>13.288037184674051</v>
      </c>
      <c r="BU40" s="7">
        <f t="shared" si="48"/>
        <v>13.288037184674051</v>
      </c>
      <c r="BV40" s="7">
        <f t="shared" si="49"/>
        <v>9.2278036004680928</v>
      </c>
      <c r="BW40" s="7">
        <f t="shared" si="50"/>
        <v>9.2278036004680928</v>
      </c>
      <c r="BX40" s="7">
        <f t="shared" si="51"/>
        <v>16.404984178609944</v>
      </c>
      <c r="BY40" s="7">
        <f t="shared" si="5"/>
        <v>1.1241380778062875</v>
      </c>
      <c r="BZ40" s="7">
        <f t="shared" si="6"/>
        <v>6.0867964212925809</v>
      </c>
      <c r="CA40" s="7">
        <f t="shared" si="7"/>
        <v>2.3800348869543697</v>
      </c>
      <c r="CB40" s="7">
        <f t="shared" si="8"/>
        <v>21.183800966769763</v>
      </c>
      <c r="CC40" s="7">
        <f t="shared" si="52"/>
        <v>61.226129286247406</v>
      </c>
      <c r="CD40" s="7">
        <f t="shared" si="53"/>
        <v>0.78906793537923903</v>
      </c>
      <c r="CE40" s="7">
        <f t="shared" si="54"/>
        <v>1.150724072428057</v>
      </c>
      <c r="CF40" s="7">
        <f t="shared" si="55"/>
        <v>4.7626353431455186</v>
      </c>
      <c r="CG40" s="7">
        <f t="shared" si="9"/>
        <v>1.7420029388963429</v>
      </c>
      <c r="CH40" s="7">
        <f t="shared" si="56"/>
        <v>8.7874835954269944E-6</v>
      </c>
      <c r="CI40" s="7">
        <f t="shared" si="57"/>
        <v>23.719999999999672</v>
      </c>
      <c r="CJ40" s="7">
        <f t="shared" si="58"/>
        <v>12.649999999999963</v>
      </c>
      <c r="CK40" s="7">
        <f t="shared" si="99"/>
        <v>124.16533871640284</v>
      </c>
      <c r="CL40" s="14">
        <f t="shared" si="59"/>
        <v>113.09532992891954</v>
      </c>
      <c r="CO40" s="24">
        <v>13000</v>
      </c>
      <c r="CP40" s="27">
        <f t="shared" si="60"/>
        <v>28.990000000000002</v>
      </c>
      <c r="CQ40" s="27">
        <f t="shared" si="61"/>
        <v>2.1816615649929121</v>
      </c>
      <c r="CR40" s="27">
        <f t="shared" si="62"/>
        <v>2.1816615649929121</v>
      </c>
      <c r="CS40" s="27">
        <f t="shared" si="10"/>
        <v>3.1415926535897931</v>
      </c>
      <c r="CT40" s="27">
        <f t="shared" si="11"/>
        <v>3.1415926535897931</v>
      </c>
      <c r="CU40" s="6">
        <f t="shared" si="63"/>
        <v>1.7671458676442586</v>
      </c>
      <c r="CV40" s="28">
        <f t="shared" si="64"/>
        <v>13.288037184674051</v>
      </c>
      <c r="CW40" s="28">
        <f t="shared" si="65"/>
        <v>13.288037184674051</v>
      </c>
      <c r="CX40" s="28">
        <f t="shared" si="66"/>
        <v>9.2278036004680928</v>
      </c>
      <c r="CY40" s="28">
        <f t="shared" si="100"/>
        <v>9.2278036004680928</v>
      </c>
      <c r="CZ40" s="7">
        <f t="shared" si="68"/>
        <v>16.404984178609944</v>
      </c>
      <c r="DA40" s="28">
        <f t="shared" si="12"/>
        <v>1.1241380778062875</v>
      </c>
      <c r="DB40" s="28">
        <f t="shared" si="13"/>
        <v>6.0867964212925809</v>
      </c>
      <c r="DC40" s="28">
        <f t="shared" si="14"/>
        <v>2.3800348869543697</v>
      </c>
      <c r="DD40" s="28">
        <f t="shared" si="69"/>
        <v>112.5499612130769</v>
      </c>
      <c r="DE40" s="7">
        <f t="shared" si="70"/>
        <v>355.7134576610826</v>
      </c>
      <c r="DF40" s="28">
        <f t="shared" si="71"/>
        <v>0.78906793537923903</v>
      </c>
      <c r="DG40" s="28">
        <f t="shared" si="72"/>
        <v>1.150724072428057</v>
      </c>
      <c r="DH40" s="28">
        <f t="shared" si="73"/>
        <v>4.7626353431455186</v>
      </c>
      <c r="DI40" s="28">
        <f t="shared" si="15"/>
        <v>1.7420029388963429</v>
      </c>
      <c r="DJ40" s="7">
        <f t="shared" si="74"/>
        <v>8.7874835954269944E-6</v>
      </c>
      <c r="DK40" s="28">
        <f t="shared" si="75"/>
        <v>23.719999999999672</v>
      </c>
      <c r="DL40" s="28">
        <f t="shared" si="76"/>
        <v>12.649999999999963</v>
      </c>
      <c r="DM40" s="28">
        <f t="shared" si="77"/>
        <v>510.01882733754519</v>
      </c>
      <c r="DN40" s="29">
        <f t="shared" si="78"/>
        <v>498.9488185500619</v>
      </c>
      <c r="DP40" s="24">
        <v>13000</v>
      </c>
      <c r="DQ40" s="27">
        <f t="shared" si="79"/>
        <v>28.990000000000002</v>
      </c>
      <c r="DR40" s="27">
        <f t="shared" si="80"/>
        <v>2.1816615649929121</v>
      </c>
      <c r="DS40" s="27">
        <f t="shared" si="81"/>
        <v>2.1816615649929121</v>
      </c>
      <c r="DT40" s="27">
        <f t="shared" si="16"/>
        <v>3.1415926535897931</v>
      </c>
      <c r="DU40" s="27">
        <f t="shared" si="17"/>
        <v>3.1415926535897931</v>
      </c>
      <c r="DV40" s="6">
        <f t="shared" si="82"/>
        <v>1.7671458676442586</v>
      </c>
      <c r="DW40" s="28">
        <f t="shared" si="83"/>
        <v>13.288037184674051</v>
      </c>
      <c r="DX40" s="28">
        <f t="shared" si="84"/>
        <v>13.288037184674051</v>
      </c>
      <c r="DY40" s="28">
        <f t="shared" si="85"/>
        <v>9.2278036004680928</v>
      </c>
      <c r="DZ40" s="28">
        <f t="shared" si="101"/>
        <v>9.2278036004680928</v>
      </c>
      <c r="EA40" s="7">
        <f t="shared" si="87"/>
        <v>16.404984178609944</v>
      </c>
      <c r="EB40" s="28">
        <f t="shared" si="18"/>
        <v>1.1241380778062875</v>
      </c>
      <c r="EC40" s="28">
        <f t="shared" si="19"/>
        <v>6.0867964212925809</v>
      </c>
      <c r="ED40" s="28">
        <f t="shared" si="20"/>
        <v>2.3800348869543697</v>
      </c>
      <c r="EE40" s="28">
        <f t="shared" si="88"/>
        <v>112.5499612130769</v>
      </c>
      <c r="EF40" s="7">
        <f t="shared" si="89"/>
        <v>790.37806901791259</v>
      </c>
      <c r="EG40" s="28">
        <f t="shared" si="90"/>
        <v>0.78906793537923903</v>
      </c>
      <c r="EH40" s="28">
        <f t="shared" si="91"/>
        <v>1.150724072428057</v>
      </c>
      <c r="EI40" s="28">
        <f t="shared" si="92"/>
        <v>4.7626353431455186</v>
      </c>
      <c r="EJ40" s="28">
        <f t="shared" si="21"/>
        <v>1.7420029388963429</v>
      </c>
      <c r="EK40" s="7">
        <f t="shared" si="93"/>
        <v>8.7874835954269944E-6</v>
      </c>
      <c r="EL40" s="28">
        <f t="shared" si="94"/>
        <v>23.719999999999672</v>
      </c>
      <c r="EM40" s="28">
        <f t="shared" si="95"/>
        <v>12.649999999999963</v>
      </c>
      <c r="EN40" s="28">
        <f t="shared" si="96"/>
        <v>944.68343869437513</v>
      </c>
      <c r="EO40" s="29">
        <f t="shared" si="97"/>
        <v>933.61342990689184</v>
      </c>
    </row>
    <row r="41" spans="1:145" x14ac:dyDescent="0.25">
      <c r="A41" t="s">
        <v>39</v>
      </c>
      <c r="C41" s="16">
        <v>0.24</v>
      </c>
      <c r="F41" t="s">
        <v>39</v>
      </c>
      <c r="H41" s="16">
        <v>0.24</v>
      </c>
      <c r="J41" t="s">
        <v>39</v>
      </c>
      <c r="L41" s="16">
        <v>0.24</v>
      </c>
      <c r="O41" t="s">
        <v>39</v>
      </c>
      <c r="Q41" s="16">
        <v>0.24</v>
      </c>
      <c r="R41" s="17">
        <v>2</v>
      </c>
      <c r="S41" t="s">
        <v>102</v>
      </c>
      <c r="T41" t="s">
        <v>39</v>
      </c>
      <c r="V41" s="16">
        <v>0.24</v>
      </c>
      <c r="W41" s="17"/>
      <c r="X41" t="s">
        <v>102</v>
      </c>
      <c r="Y41" s="17" t="s">
        <v>39</v>
      </c>
      <c r="Z41" s="17"/>
      <c r="AA41" s="17">
        <v>0.24</v>
      </c>
      <c r="AB41" s="17"/>
      <c r="AC41" s="17"/>
      <c r="AD41" s="17" t="s">
        <v>39</v>
      </c>
      <c r="AE41" s="17"/>
      <c r="AF41" s="17">
        <v>0.24</v>
      </c>
      <c r="AG41" s="17"/>
      <c r="AH41" s="17" t="s">
        <v>39</v>
      </c>
      <c r="AI41" s="17"/>
      <c r="AJ41" s="17">
        <v>0.24</v>
      </c>
      <c r="AK41" s="17"/>
      <c r="AL41" s="3">
        <v>13500</v>
      </c>
      <c r="AM41" s="6">
        <f t="shared" si="22"/>
        <v>30.105000000000004</v>
      </c>
      <c r="AN41" s="6">
        <f t="shared" si="23"/>
        <v>2.1816615649929121</v>
      </c>
      <c r="AO41" s="6">
        <f t="shared" si="24"/>
        <v>2.1816615649929121</v>
      </c>
      <c r="AP41" s="6">
        <f t="shared" si="0"/>
        <v>3.1415926535897931</v>
      </c>
      <c r="AQ41" s="6">
        <f t="shared" si="25"/>
        <v>3.1415926535897931</v>
      </c>
      <c r="AR41" s="6">
        <f t="shared" si="26"/>
        <v>1.7671458676442586</v>
      </c>
      <c r="AS41" s="7">
        <f t="shared" si="27"/>
        <v>13.799115537930748</v>
      </c>
      <c r="AT41" s="7">
        <f t="shared" si="28"/>
        <v>13.799115537930748</v>
      </c>
      <c r="AU41" s="7">
        <f t="shared" si="29"/>
        <v>9.5827191235630202</v>
      </c>
      <c r="AV41" s="7">
        <f t="shared" si="30"/>
        <v>9.5827191235630202</v>
      </c>
      <c r="AW41" s="7">
        <f t="shared" si="31"/>
        <v>17.035945108556479</v>
      </c>
      <c r="AX41" s="7">
        <f t="shared" si="1"/>
        <v>1.2122731637881414</v>
      </c>
      <c r="AY41" s="7">
        <f t="shared" si="2"/>
        <v>6.5640156673406693</v>
      </c>
      <c r="AZ41" s="7">
        <f t="shared" si="3"/>
        <v>2.5666352553102598</v>
      </c>
      <c r="BA41" s="7">
        <f t="shared" si="32"/>
        <v>3.6845555285170737</v>
      </c>
      <c r="BB41" s="7">
        <f t="shared" si="33"/>
        <v>66.026402736204659</v>
      </c>
      <c r="BC41" s="7">
        <f t="shared" si="34"/>
        <v>0.84612916651672054</v>
      </c>
      <c r="BD41" s="7">
        <f t="shared" si="35"/>
        <v>1.2339383678368843</v>
      </c>
      <c r="BE41" s="7">
        <f t="shared" si="36"/>
        <v>5.1070440105793971</v>
      </c>
      <c r="BF41" s="7">
        <f t="shared" si="37"/>
        <v>1.8679754032200426</v>
      </c>
      <c r="BG41" s="7">
        <f t="shared" si="38"/>
        <v>9.4229480593511078E-6</v>
      </c>
      <c r="BH41" s="7">
        <f t="shared" si="39"/>
        <v>23.719999999999672</v>
      </c>
      <c r="BI41" s="7">
        <f t="shared" si="40"/>
        <v>12.649999999999963</v>
      </c>
      <c r="BJ41" s="7">
        <f t="shared" si="98"/>
        <v>112.82897872226158</v>
      </c>
      <c r="BK41" s="14">
        <f t="shared" si="41"/>
        <v>101.75896929931382</v>
      </c>
      <c r="BL41" s="17"/>
      <c r="BM41" s="3">
        <v>13500</v>
      </c>
      <c r="BN41" s="6">
        <f t="shared" si="42"/>
        <v>30.105000000000004</v>
      </c>
      <c r="BO41" s="6">
        <f t="shared" si="43"/>
        <v>2.1816615649929121</v>
      </c>
      <c r="BP41" s="6">
        <f t="shared" si="44"/>
        <v>2.1816615649929121</v>
      </c>
      <c r="BQ41" s="6">
        <f t="shared" si="4"/>
        <v>3.1415926535897931</v>
      </c>
      <c r="BR41" s="6">
        <f t="shared" si="45"/>
        <v>3.1415926535897931</v>
      </c>
      <c r="BS41" s="6">
        <f t="shared" si="46"/>
        <v>1.7671458676442586</v>
      </c>
      <c r="BT41" s="7">
        <f t="shared" si="47"/>
        <v>13.799115537930748</v>
      </c>
      <c r="BU41" s="7">
        <f t="shared" si="48"/>
        <v>13.799115537930748</v>
      </c>
      <c r="BV41" s="7">
        <f t="shared" si="49"/>
        <v>9.5827191235630202</v>
      </c>
      <c r="BW41" s="7">
        <f t="shared" si="50"/>
        <v>9.5827191235630202</v>
      </c>
      <c r="BX41" s="7">
        <f t="shared" si="51"/>
        <v>17.035945108556479</v>
      </c>
      <c r="BY41" s="7">
        <f t="shared" si="5"/>
        <v>1.2122731637881414</v>
      </c>
      <c r="BZ41" s="7">
        <f t="shared" si="6"/>
        <v>6.5640156673406693</v>
      </c>
      <c r="CA41" s="7">
        <f t="shared" si="7"/>
        <v>2.5666352553102598</v>
      </c>
      <c r="CB41" s="7">
        <f t="shared" si="8"/>
        <v>22.844661101738403</v>
      </c>
      <c r="CC41" s="7">
        <f t="shared" si="52"/>
        <v>66.026402736204659</v>
      </c>
      <c r="CD41" s="7">
        <f t="shared" si="53"/>
        <v>0.84612916651672054</v>
      </c>
      <c r="CE41" s="7">
        <f t="shared" si="54"/>
        <v>1.2339383678368843</v>
      </c>
      <c r="CF41" s="7">
        <f t="shared" si="55"/>
        <v>5.1070440105793971</v>
      </c>
      <c r="CG41" s="7">
        <f t="shared" si="9"/>
        <v>1.8679754032200426</v>
      </c>
      <c r="CH41" s="7">
        <f t="shared" si="56"/>
        <v>9.4229480593511078E-6</v>
      </c>
      <c r="CI41" s="7">
        <f t="shared" si="57"/>
        <v>23.719999999999672</v>
      </c>
      <c r="CJ41" s="7">
        <f t="shared" si="58"/>
        <v>12.649999999999963</v>
      </c>
      <c r="CK41" s="7">
        <f t="shared" si="99"/>
        <v>131.98908429548291</v>
      </c>
      <c r="CL41" s="14">
        <f t="shared" si="59"/>
        <v>120.91907487253515</v>
      </c>
      <c r="CO41" s="24">
        <v>13500</v>
      </c>
      <c r="CP41" s="27">
        <f t="shared" si="60"/>
        <v>30.105000000000004</v>
      </c>
      <c r="CQ41" s="27">
        <f t="shared" si="61"/>
        <v>2.1816615649929121</v>
      </c>
      <c r="CR41" s="27">
        <f t="shared" si="62"/>
        <v>2.1816615649929121</v>
      </c>
      <c r="CS41" s="27">
        <f t="shared" si="10"/>
        <v>3.1415926535897931</v>
      </c>
      <c r="CT41" s="27">
        <f t="shared" si="11"/>
        <v>3.1415926535897931</v>
      </c>
      <c r="CU41" s="6">
        <f t="shared" si="63"/>
        <v>1.7671458676442586</v>
      </c>
      <c r="CV41" s="28">
        <f t="shared" si="64"/>
        <v>13.799115537930748</v>
      </c>
      <c r="CW41" s="28">
        <f t="shared" si="65"/>
        <v>13.799115537930748</v>
      </c>
      <c r="CX41" s="28">
        <f t="shared" si="66"/>
        <v>9.5827191235630202</v>
      </c>
      <c r="CY41" s="28">
        <f t="shared" si="100"/>
        <v>9.5827191235630202</v>
      </c>
      <c r="CZ41" s="7">
        <f t="shared" si="68"/>
        <v>17.035945108556479</v>
      </c>
      <c r="DA41" s="28">
        <f t="shared" si="12"/>
        <v>1.2122731637881414</v>
      </c>
      <c r="DB41" s="28">
        <f t="shared" si="13"/>
        <v>6.5640156673406693</v>
      </c>
      <c r="DC41" s="28">
        <f t="shared" si="14"/>
        <v>2.5666352553102598</v>
      </c>
      <c r="DD41" s="28">
        <f t="shared" si="69"/>
        <v>121.37414456262289</v>
      </c>
      <c r="DE41" s="7">
        <f t="shared" si="70"/>
        <v>383.60223466705503</v>
      </c>
      <c r="DF41" s="28">
        <f t="shared" si="71"/>
        <v>0.84612916651672054</v>
      </c>
      <c r="DG41" s="28">
        <f t="shared" si="72"/>
        <v>1.2339383678368843</v>
      </c>
      <c r="DH41" s="28">
        <f t="shared" si="73"/>
        <v>5.1070440105793971</v>
      </c>
      <c r="DI41" s="28">
        <f t="shared" si="15"/>
        <v>1.8679754032200426</v>
      </c>
      <c r="DJ41" s="7">
        <f t="shared" si="74"/>
        <v>9.4229480593511078E-6</v>
      </c>
      <c r="DK41" s="28">
        <f t="shared" si="75"/>
        <v>23.719999999999672</v>
      </c>
      <c r="DL41" s="28">
        <f t="shared" si="76"/>
        <v>12.649999999999963</v>
      </c>
      <c r="DM41" s="28">
        <f t="shared" si="77"/>
        <v>548.09439968721779</v>
      </c>
      <c r="DN41" s="29">
        <f t="shared" si="78"/>
        <v>537.02439026426998</v>
      </c>
      <c r="DP41" s="24">
        <v>13500</v>
      </c>
      <c r="DQ41" s="27">
        <f t="shared" si="79"/>
        <v>30.105000000000004</v>
      </c>
      <c r="DR41" s="27">
        <f t="shared" si="80"/>
        <v>2.1816615649929121</v>
      </c>
      <c r="DS41" s="27">
        <f t="shared" si="81"/>
        <v>2.1816615649929121</v>
      </c>
      <c r="DT41" s="27">
        <f t="shared" si="16"/>
        <v>3.1415926535897931</v>
      </c>
      <c r="DU41" s="27">
        <f t="shared" si="17"/>
        <v>3.1415926535897931</v>
      </c>
      <c r="DV41" s="6">
        <f t="shared" si="82"/>
        <v>1.7671458676442586</v>
      </c>
      <c r="DW41" s="28">
        <f t="shared" si="83"/>
        <v>13.799115537930748</v>
      </c>
      <c r="DX41" s="28">
        <f t="shared" si="84"/>
        <v>13.799115537930748</v>
      </c>
      <c r="DY41" s="28">
        <f t="shared" si="85"/>
        <v>9.5827191235630202</v>
      </c>
      <c r="DZ41" s="28">
        <f t="shared" si="101"/>
        <v>9.5827191235630202</v>
      </c>
      <c r="EA41" s="7">
        <f t="shared" si="87"/>
        <v>17.035945108556479</v>
      </c>
      <c r="EB41" s="28">
        <f t="shared" si="18"/>
        <v>1.2122731637881414</v>
      </c>
      <c r="EC41" s="28">
        <f t="shared" si="19"/>
        <v>6.5640156673406693</v>
      </c>
      <c r="ED41" s="28">
        <f t="shared" si="20"/>
        <v>2.5666352553102598</v>
      </c>
      <c r="EE41" s="28">
        <f t="shared" si="88"/>
        <v>121.37414456262289</v>
      </c>
      <c r="EF41" s="7">
        <f t="shared" si="89"/>
        <v>852.34558034624001</v>
      </c>
      <c r="EG41" s="28">
        <f t="shared" si="90"/>
        <v>0.84612916651672054</v>
      </c>
      <c r="EH41" s="28">
        <f t="shared" si="91"/>
        <v>1.2339383678368843</v>
      </c>
      <c r="EI41" s="28">
        <f t="shared" si="92"/>
        <v>5.1070440105793971</v>
      </c>
      <c r="EJ41" s="28">
        <f t="shared" si="21"/>
        <v>1.8679754032200426</v>
      </c>
      <c r="EK41" s="7">
        <f t="shared" si="93"/>
        <v>9.4229480593511078E-6</v>
      </c>
      <c r="EL41" s="28">
        <f t="shared" si="94"/>
        <v>23.719999999999672</v>
      </c>
      <c r="EM41" s="28">
        <f t="shared" si="95"/>
        <v>12.649999999999963</v>
      </c>
      <c r="EN41" s="28">
        <f t="shared" si="96"/>
        <v>1016.8377453664028</v>
      </c>
      <c r="EO41" s="29">
        <f t="shared" si="97"/>
        <v>1005.767735943455</v>
      </c>
    </row>
    <row r="42" spans="1:145" x14ac:dyDescent="0.25">
      <c r="A42" t="s">
        <v>40</v>
      </c>
      <c r="C42" s="16">
        <v>0.72</v>
      </c>
      <c r="D42">
        <v>0</v>
      </c>
      <c r="F42" t="s">
        <v>40</v>
      </c>
      <c r="H42" s="16">
        <v>0.72</v>
      </c>
      <c r="I42">
        <v>0</v>
      </c>
      <c r="J42" t="s">
        <v>40</v>
      </c>
      <c r="L42" s="16">
        <v>0.72</v>
      </c>
      <c r="M42">
        <v>1</v>
      </c>
      <c r="O42" t="s">
        <v>40</v>
      </c>
      <c r="Q42" s="16">
        <v>0.72</v>
      </c>
      <c r="R42" s="17">
        <v>1</v>
      </c>
      <c r="S42" t="s">
        <v>102</v>
      </c>
      <c r="T42" t="s">
        <v>40</v>
      </c>
      <c r="V42" s="16">
        <v>0.72</v>
      </c>
      <c r="W42" s="17"/>
      <c r="X42" t="s">
        <v>102</v>
      </c>
      <c r="Y42" s="17" t="s">
        <v>40</v>
      </c>
      <c r="Z42" s="17"/>
      <c r="AA42" s="17">
        <v>0.72</v>
      </c>
      <c r="AB42" s="17"/>
      <c r="AC42" s="17"/>
      <c r="AD42" s="17" t="s">
        <v>40</v>
      </c>
      <c r="AE42" s="17"/>
      <c r="AF42" s="17">
        <v>0.72</v>
      </c>
      <c r="AG42" s="17"/>
      <c r="AH42" s="17" t="s">
        <v>40</v>
      </c>
      <c r="AI42" s="17"/>
      <c r="AJ42" s="17">
        <v>0.72</v>
      </c>
      <c r="AK42" s="17"/>
      <c r="AL42" s="3">
        <v>14000</v>
      </c>
      <c r="AM42" s="6">
        <f t="shared" si="22"/>
        <v>31.220000000000002</v>
      </c>
      <c r="AN42" s="6">
        <f t="shared" si="23"/>
        <v>2.1816615649929121</v>
      </c>
      <c r="AO42" s="6">
        <f t="shared" si="24"/>
        <v>2.1816615649929121</v>
      </c>
      <c r="AP42" s="6">
        <f t="shared" si="0"/>
        <v>3.1415926535897931</v>
      </c>
      <c r="AQ42" s="6">
        <f t="shared" si="25"/>
        <v>3.1415926535897931</v>
      </c>
      <c r="AR42" s="6">
        <f t="shared" si="26"/>
        <v>1.7671458676442586</v>
      </c>
      <c r="AS42" s="7">
        <f t="shared" si="27"/>
        <v>14.31019389118744</v>
      </c>
      <c r="AT42" s="7">
        <f t="shared" si="28"/>
        <v>14.31019389118744</v>
      </c>
      <c r="AU42" s="7">
        <f t="shared" si="29"/>
        <v>9.9376346466579459</v>
      </c>
      <c r="AV42" s="7">
        <f t="shared" si="30"/>
        <v>9.9376346466579459</v>
      </c>
      <c r="AW42" s="7">
        <f t="shared" si="31"/>
        <v>17.666906038503015</v>
      </c>
      <c r="AX42" s="7">
        <f t="shared" si="1"/>
        <v>1.3037341020711972</v>
      </c>
      <c r="AY42" s="7">
        <f t="shared" si="2"/>
        <v>7.0592431868245304</v>
      </c>
      <c r="AZ42" s="7">
        <f t="shared" si="3"/>
        <v>2.760277147000334</v>
      </c>
      <c r="BA42" s="7">
        <f t="shared" si="32"/>
        <v>3.9625398276507342</v>
      </c>
      <c r="BB42" s="7">
        <f t="shared" si="33"/>
        <v>71.007818580499929</v>
      </c>
      <c r="BC42" s="7">
        <f t="shared" si="34"/>
        <v>0.90501558881892086</v>
      </c>
      <c r="BD42" s="7">
        <f t="shared" si="35"/>
        <v>1.3198144003609262</v>
      </c>
      <c r="BE42" s="7">
        <f t="shared" si="36"/>
        <v>5.4624691184987295</v>
      </c>
      <c r="BF42" s="7">
        <f t="shared" si="37"/>
        <v>1.997977290398778</v>
      </c>
      <c r="BG42" s="7">
        <f t="shared" si="38"/>
        <v>1.0078738830680937E-5</v>
      </c>
      <c r="BH42" s="7">
        <f t="shared" si="39"/>
        <v>23.719999999999672</v>
      </c>
      <c r="BI42" s="7">
        <f t="shared" si="40"/>
        <v>12.649999999999963</v>
      </c>
      <c r="BJ42" s="7">
        <f t="shared" si="98"/>
        <v>119.49889932086259</v>
      </c>
      <c r="BK42" s="14">
        <f t="shared" si="41"/>
        <v>108.42888924212406</v>
      </c>
      <c r="BL42" s="17"/>
      <c r="BM42" s="3">
        <v>14000</v>
      </c>
      <c r="BN42" s="6">
        <f t="shared" si="42"/>
        <v>31.220000000000002</v>
      </c>
      <c r="BO42" s="6">
        <f t="shared" si="43"/>
        <v>2.1816615649929121</v>
      </c>
      <c r="BP42" s="6">
        <f t="shared" si="44"/>
        <v>2.1816615649929121</v>
      </c>
      <c r="BQ42" s="6">
        <f t="shared" si="4"/>
        <v>3.1415926535897931</v>
      </c>
      <c r="BR42" s="6">
        <f t="shared" si="45"/>
        <v>3.1415926535897931</v>
      </c>
      <c r="BS42" s="6">
        <f t="shared" si="46"/>
        <v>1.7671458676442586</v>
      </c>
      <c r="BT42" s="7">
        <f t="shared" si="47"/>
        <v>14.31019389118744</v>
      </c>
      <c r="BU42" s="7">
        <f t="shared" si="48"/>
        <v>14.31019389118744</v>
      </c>
      <c r="BV42" s="7">
        <f t="shared" si="49"/>
        <v>9.9376346466579459</v>
      </c>
      <c r="BW42" s="7">
        <f t="shared" si="50"/>
        <v>9.9376346466579459</v>
      </c>
      <c r="BX42" s="7">
        <f t="shared" si="51"/>
        <v>17.666906038503015</v>
      </c>
      <c r="BY42" s="7">
        <f t="shared" si="5"/>
        <v>1.3037341020711972</v>
      </c>
      <c r="BZ42" s="7">
        <f t="shared" si="6"/>
        <v>7.0592431868245304</v>
      </c>
      <c r="CA42" s="7">
        <f t="shared" si="7"/>
        <v>2.760277147000334</v>
      </c>
      <c r="CB42" s="7">
        <f t="shared" si="8"/>
        <v>24.568195204064345</v>
      </c>
      <c r="CC42" s="7">
        <f t="shared" si="52"/>
        <v>71.007818580499929</v>
      </c>
      <c r="CD42" s="7">
        <f t="shared" si="53"/>
        <v>0.90501558881892086</v>
      </c>
      <c r="CE42" s="7">
        <f t="shared" si="54"/>
        <v>1.3198144003609262</v>
      </c>
      <c r="CF42" s="7">
        <f t="shared" si="55"/>
        <v>5.4624691184987295</v>
      </c>
      <c r="CG42" s="7">
        <f t="shared" si="9"/>
        <v>1.997977290398778</v>
      </c>
      <c r="CH42" s="7">
        <f t="shared" si="56"/>
        <v>1.0078738830680937E-5</v>
      </c>
      <c r="CI42" s="7">
        <f t="shared" si="57"/>
        <v>23.719999999999672</v>
      </c>
      <c r="CJ42" s="7">
        <f t="shared" si="58"/>
        <v>12.649999999999963</v>
      </c>
      <c r="CK42" s="7">
        <f t="shared" si="99"/>
        <v>140.1045546972762</v>
      </c>
      <c r="CL42" s="14">
        <f t="shared" si="59"/>
        <v>129.03454461853767</v>
      </c>
      <c r="CO42" s="24">
        <v>14000</v>
      </c>
      <c r="CP42" s="27">
        <f t="shared" si="60"/>
        <v>31.220000000000002</v>
      </c>
      <c r="CQ42" s="27">
        <f t="shared" si="61"/>
        <v>2.1816615649929121</v>
      </c>
      <c r="CR42" s="27">
        <f t="shared" si="62"/>
        <v>2.1816615649929121</v>
      </c>
      <c r="CS42" s="27">
        <f t="shared" si="10"/>
        <v>3.1415926535897931</v>
      </c>
      <c r="CT42" s="27">
        <f t="shared" si="11"/>
        <v>3.1415926535897931</v>
      </c>
      <c r="CU42" s="6">
        <f t="shared" si="63"/>
        <v>1.7671458676442586</v>
      </c>
      <c r="CV42" s="28">
        <f t="shared" si="64"/>
        <v>14.31019389118744</v>
      </c>
      <c r="CW42" s="28">
        <f t="shared" si="65"/>
        <v>14.31019389118744</v>
      </c>
      <c r="CX42" s="28">
        <f t="shared" si="66"/>
        <v>9.9376346466579459</v>
      </c>
      <c r="CY42" s="28">
        <f t="shared" si="100"/>
        <v>9.9376346466579459</v>
      </c>
      <c r="CZ42" s="7">
        <f t="shared" si="68"/>
        <v>17.666906038503015</v>
      </c>
      <c r="DA42" s="28">
        <f t="shared" si="12"/>
        <v>1.3037341020711972</v>
      </c>
      <c r="DB42" s="28">
        <f t="shared" si="13"/>
        <v>7.0592431868245304</v>
      </c>
      <c r="DC42" s="28">
        <f t="shared" si="14"/>
        <v>2.760277147000334</v>
      </c>
      <c r="DD42" s="28">
        <f t="shared" si="69"/>
        <v>130.5313159630951</v>
      </c>
      <c r="DE42" s="7">
        <f t="shared" si="70"/>
        <v>412.54341835249807</v>
      </c>
      <c r="DF42" s="28">
        <f t="shared" si="71"/>
        <v>0.90501558881892086</v>
      </c>
      <c r="DG42" s="28">
        <f t="shared" si="72"/>
        <v>1.3198144003609262</v>
      </c>
      <c r="DH42" s="28">
        <f t="shared" si="73"/>
        <v>5.4624691184987295</v>
      </c>
      <c r="DI42" s="28">
        <f t="shared" si="15"/>
        <v>1.997977290398778</v>
      </c>
      <c r="DJ42" s="7">
        <f t="shared" si="74"/>
        <v>1.0078738830680937E-5</v>
      </c>
      <c r="DK42" s="28">
        <f t="shared" si="75"/>
        <v>23.719999999999672</v>
      </c>
      <c r="DL42" s="28">
        <f t="shared" si="76"/>
        <v>12.649999999999963</v>
      </c>
      <c r="DM42" s="28">
        <f t="shared" si="77"/>
        <v>587.60327522830505</v>
      </c>
      <c r="DN42" s="29">
        <f t="shared" si="78"/>
        <v>576.53326514956655</v>
      </c>
      <c r="DP42" s="24">
        <v>14000</v>
      </c>
      <c r="DQ42" s="27">
        <f t="shared" si="79"/>
        <v>31.220000000000002</v>
      </c>
      <c r="DR42" s="27">
        <f t="shared" si="80"/>
        <v>2.1816615649929121</v>
      </c>
      <c r="DS42" s="27">
        <f t="shared" si="81"/>
        <v>2.1816615649929121</v>
      </c>
      <c r="DT42" s="27">
        <f t="shared" si="16"/>
        <v>3.1415926535897931</v>
      </c>
      <c r="DU42" s="27">
        <f t="shared" si="17"/>
        <v>3.1415926535897931</v>
      </c>
      <c r="DV42" s="6">
        <f t="shared" si="82"/>
        <v>1.7671458676442586</v>
      </c>
      <c r="DW42" s="28">
        <f t="shared" si="83"/>
        <v>14.31019389118744</v>
      </c>
      <c r="DX42" s="28">
        <f t="shared" si="84"/>
        <v>14.31019389118744</v>
      </c>
      <c r="DY42" s="28">
        <f t="shared" si="85"/>
        <v>9.9376346466579459</v>
      </c>
      <c r="DZ42" s="28">
        <f t="shared" si="101"/>
        <v>9.9376346466579459</v>
      </c>
      <c r="EA42" s="7">
        <f t="shared" si="87"/>
        <v>17.666906038503015</v>
      </c>
      <c r="EB42" s="28">
        <f t="shared" si="18"/>
        <v>1.3037341020711972</v>
      </c>
      <c r="EC42" s="28">
        <f t="shared" si="19"/>
        <v>7.0592431868245304</v>
      </c>
      <c r="ED42" s="28">
        <f t="shared" si="20"/>
        <v>2.760277147000334</v>
      </c>
      <c r="EE42" s="28">
        <f t="shared" si="88"/>
        <v>130.5313159630951</v>
      </c>
      <c r="EF42" s="7">
        <f t="shared" si="89"/>
        <v>916.65148832846637</v>
      </c>
      <c r="EG42" s="28">
        <f t="shared" si="90"/>
        <v>0.90501558881892086</v>
      </c>
      <c r="EH42" s="28">
        <f t="shared" si="91"/>
        <v>1.3198144003609262</v>
      </c>
      <c r="EI42" s="28">
        <f t="shared" si="92"/>
        <v>5.4624691184987295</v>
      </c>
      <c r="EJ42" s="28">
        <f t="shared" si="21"/>
        <v>1.997977290398778</v>
      </c>
      <c r="EK42" s="7">
        <f t="shared" si="93"/>
        <v>1.0078738830680937E-5</v>
      </c>
      <c r="EL42" s="28">
        <f t="shared" si="94"/>
        <v>23.719999999999672</v>
      </c>
      <c r="EM42" s="28">
        <f t="shared" si="95"/>
        <v>12.649999999999963</v>
      </c>
      <c r="EN42" s="28">
        <f t="shared" si="96"/>
        <v>1091.7113452042734</v>
      </c>
      <c r="EO42" s="29">
        <f t="shared" si="97"/>
        <v>1080.6413351255349</v>
      </c>
    </row>
    <row r="43" spans="1:145" x14ac:dyDescent="0.25">
      <c r="A43" t="s">
        <v>41</v>
      </c>
      <c r="C43" s="16">
        <v>0.04</v>
      </c>
      <c r="F43" t="s">
        <v>41</v>
      </c>
      <c r="H43" s="16">
        <v>0.04</v>
      </c>
      <c r="J43" t="s">
        <v>41</v>
      </c>
      <c r="L43" s="16">
        <v>0.04</v>
      </c>
      <c r="O43" t="s">
        <v>41</v>
      </c>
      <c r="Q43" s="16">
        <v>0.04</v>
      </c>
      <c r="S43" t="s">
        <v>102</v>
      </c>
      <c r="T43" t="s">
        <v>41</v>
      </c>
      <c r="V43" s="16">
        <v>0.04</v>
      </c>
      <c r="X43" t="s">
        <v>102</v>
      </c>
      <c r="Y43" s="17" t="s">
        <v>41</v>
      </c>
      <c r="Z43" s="17"/>
      <c r="AA43" s="17">
        <v>0.04</v>
      </c>
      <c r="AD43" s="17" t="s">
        <v>41</v>
      </c>
      <c r="AE43" s="17"/>
      <c r="AF43" s="17">
        <v>0.04</v>
      </c>
      <c r="AH43" s="17" t="s">
        <v>41</v>
      </c>
      <c r="AI43" s="17"/>
      <c r="AJ43" s="17">
        <v>0.04</v>
      </c>
      <c r="AL43" s="3">
        <v>14500</v>
      </c>
      <c r="AM43" s="6">
        <f t="shared" si="22"/>
        <v>32.335000000000001</v>
      </c>
      <c r="AN43" s="6">
        <f t="shared" si="23"/>
        <v>2.1816615649929121</v>
      </c>
      <c r="AO43" s="6">
        <f t="shared" si="24"/>
        <v>2.1816615649929121</v>
      </c>
      <c r="AP43" s="6">
        <f t="shared" si="0"/>
        <v>3.1415926535897931</v>
      </c>
      <c r="AQ43" s="6">
        <f t="shared" si="25"/>
        <v>3.1415926535897931</v>
      </c>
      <c r="AR43" s="6">
        <f t="shared" si="26"/>
        <v>1.7671458676442586</v>
      </c>
      <c r="AS43" s="7">
        <f t="shared" si="27"/>
        <v>14.821272244444135</v>
      </c>
      <c r="AT43" s="7">
        <f t="shared" si="28"/>
        <v>14.821272244444135</v>
      </c>
      <c r="AU43" s="7">
        <f t="shared" si="29"/>
        <v>10.292550169752872</v>
      </c>
      <c r="AV43" s="7">
        <f t="shared" si="30"/>
        <v>10.292550169752872</v>
      </c>
      <c r="AW43" s="7">
        <f t="shared" si="31"/>
        <v>18.297866968449551</v>
      </c>
      <c r="AX43" s="7">
        <f t="shared" si="1"/>
        <v>1.3985208926554551</v>
      </c>
      <c r="AY43" s="7">
        <f t="shared" si="2"/>
        <v>7.5724789797441723</v>
      </c>
      <c r="AZ43" s="7">
        <f t="shared" si="3"/>
        <v>2.9609605620245922</v>
      </c>
      <c r="BA43" s="7">
        <f t="shared" si="32"/>
        <v>4.2506326467528908</v>
      </c>
      <c r="BB43" s="7">
        <f t="shared" si="33"/>
        <v>76.170376819133224</v>
      </c>
      <c r="BC43" s="7">
        <f t="shared" si="34"/>
        <v>0.96571727019613052</v>
      </c>
      <c r="BD43" s="7">
        <f t="shared" si="35"/>
        <v>1.4083376857026904</v>
      </c>
      <c r="BE43" s="7">
        <f t="shared" si="36"/>
        <v>5.8288507190595373</v>
      </c>
      <c r="BF43" s="7">
        <f t="shared" si="37"/>
        <v>2.1319866736393025</v>
      </c>
      <c r="BG43" s="7">
        <f t="shared" si="38"/>
        <v>1.0754745300340224E-5</v>
      </c>
      <c r="BH43" s="7">
        <f t="shared" si="39"/>
        <v>23.719999999999672</v>
      </c>
      <c r="BI43" s="7">
        <f t="shared" si="40"/>
        <v>12.649999999999963</v>
      </c>
      <c r="BJ43" s="7">
        <f t="shared" si="98"/>
        <v>126.40787300365298</v>
      </c>
      <c r="BK43" s="14">
        <f t="shared" si="41"/>
        <v>115.33786224890797</v>
      </c>
      <c r="BM43" s="3">
        <v>14500</v>
      </c>
      <c r="BN43" s="6">
        <f t="shared" si="42"/>
        <v>32.335000000000001</v>
      </c>
      <c r="BO43" s="6">
        <f t="shared" si="43"/>
        <v>2.1816615649929121</v>
      </c>
      <c r="BP43" s="6">
        <f t="shared" si="44"/>
        <v>2.1816615649929121</v>
      </c>
      <c r="BQ43" s="6">
        <f t="shared" si="4"/>
        <v>3.1415926535897931</v>
      </c>
      <c r="BR43" s="6">
        <f t="shared" si="45"/>
        <v>3.1415926535897931</v>
      </c>
      <c r="BS43" s="6">
        <f t="shared" si="46"/>
        <v>1.7671458676442586</v>
      </c>
      <c r="BT43" s="7">
        <f t="shared" si="47"/>
        <v>14.821272244444135</v>
      </c>
      <c r="BU43" s="7">
        <f t="shared" si="48"/>
        <v>14.821272244444135</v>
      </c>
      <c r="BV43" s="7">
        <f t="shared" si="49"/>
        <v>10.292550169752872</v>
      </c>
      <c r="BW43" s="7">
        <f t="shared" si="50"/>
        <v>10.292550169752872</v>
      </c>
      <c r="BX43" s="7">
        <f t="shared" si="51"/>
        <v>18.297866968449551</v>
      </c>
      <c r="BY43" s="7">
        <f t="shared" si="5"/>
        <v>1.3985208926554551</v>
      </c>
      <c r="BZ43" s="7">
        <f t="shared" si="6"/>
        <v>7.5724789797441723</v>
      </c>
      <c r="CA43" s="7">
        <f t="shared" si="7"/>
        <v>2.9609605620245922</v>
      </c>
      <c r="CB43" s="7">
        <f t="shared" si="8"/>
        <v>26.354403273747586</v>
      </c>
      <c r="CC43" s="7">
        <f t="shared" si="52"/>
        <v>76.170376819133224</v>
      </c>
      <c r="CD43" s="7">
        <f t="shared" si="53"/>
        <v>0.96571727019613052</v>
      </c>
      <c r="CE43" s="7">
        <f t="shared" si="54"/>
        <v>1.4083376857026904</v>
      </c>
      <c r="CF43" s="7">
        <f t="shared" si="55"/>
        <v>5.8288507190595373</v>
      </c>
      <c r="CG43" s="7">
        <f t="shared" si="9"/>
        <v>2.1319866736393025</v>
      </c>
      <c r="CH43" s="7">
        <f t="shared" si="56"/>
        <v>1.0754745300340224E-5</v>
      </c>
      <c r="CI43" s="7">
        <f t="shared" si="57"/>
        <v>23.719999999999672</v>
      </c>
      <c r="CJ43" s="7">
        <f t="shared" si="58"/>
        <v>12.649999999999963</v>
      </c>
      <c r="CK43" s="7">
        <f t="shared" si="99"/>
        <v>148.51164363064765</v>
      </c>
      <c r="CL43" s="14">
        <f t="shared" si="59"/>
        <v>137.44163287590266</v>
      </c>
      <c r="CO43" s="24">
        <v>14500</v>
      </c>
      <c r="CP43" s="27">
        <f t="shared" si="60"/>
        <v>32.335000000000001</v>
      </c>
      <c r="CQ43" s="27">
        <f t="shared" si="61"/>
        <v>2.1816615649929121</v>
      </c>
      <c r="CR43" s="27">
        <f t="shared" si="62"/>
        <v>2.1816615649929121</v>
      </c>
      <c r="CS43" s="27">
        <f t="shared" si="10"/>
        <v>3.1415926535897931</v>
      </c>
      <c r="CT43" s="27">
        <f t="shared" si="11"/>
        <v>3.1415926535897931</v>
      </c>
      <c r="CU43" s="6">
        <f t="shared" si="63"/>
        <v>1.7671458676442586</v>
      </c>
      <c r="CV43" s="28">
        <f t="shared" si="64"/>
        <v>14.821272244444135</v>
      </c>
      <c r="CW43" s="28">
        <f t="shared" si="65"/>
        <v>14.821272244444135</v>
      </c>
      <c r="CX43" s="28">
        <f t="shared" si="66"/>
        <v>10.292550169752872</v>
      </c>
      <c r="CY43" s="28">
        <f t="shared" si="100"/>
        <v>10.292550169752872</v>
      </c>
      <c r="CZ43" s="7">
        <f t="shared" si="68"/>
        <v>18.297866968449551</v>
      </c>
      <c r="DA43" s="28">
        <f t="shared" si="12"/>
        <v>1.3985208926554551</v>
      </c>
      <c r="DB43" s="28">
        <f t="shared" si="13"/>
        <v>7.5724789797441723</v>
      </c>
      <c r="DC43" s="28">
        <f t="shared" si="14"/>
        <v>2.9609605620245922</v>
      </c>
      <c r="DD43" s="28">
        <f t="shared" si="69"/>
        <v>140.02147541449355</v>
      </c>
      <c r="DE43" s="7">
        <f t="shared" si="70"/>
        <v>442.53700871741182</v>
      </c>
      <c r="DF43" s="28">
        <f t="shared" si="71"/>
        <v>0.96571727019613052</v>
      </c>
      <c r="DG43" s="28">
        <f t="shared" si="72"/>
        <v>1.4083376857026904</v>
      </c>
      <c r="DH43" s="28">
        <f t="shared" si="73"/>
        <v>5.8288507190595373</v>
      </c>
      <c r="DI43" s="28">
        <f t="shared" si="15"/>
        <v>2.1319866736393025</v>
      </c>
      <c r="DJ43" s="7">
        <f t="shared" si="74"/>
        <v>1.0754745300340224E-5</v>
      </c>
      <c r="DK43" s="28">
        <f t="shared" si="75"/>
        <v>23.719999999999672</v>
      </c>
      <c r="DL43" s="28">
        <f t="shared" si="76"/>
        <v>12.649999999999963</v>
      </c>
      <c r="DM43" s="28">
        <f t="shared" si="77"/>
        <v>628.54534766967231</v>
      </c>
      <c r="DN43" s="29">
        <f t="shared" si="78"/>
        <v>617.47533691492731</v>
      </c>
      <c r="DP43" s="24">
        <v>14500</v>
      </c>
      <c r="DQ43" s="27">
        <f t="shared" si="79"/>
        <v>32.335000000000001</v>
      </c>
      <c r="DR43" s="27">
        <f t="shared" si="80"/>
        <v>2.1816615649929121</v>
      </c>
      <c r="DS43" s="27">
        <f t="shared" si="81"/>
        <v>2.1816615649929121</v>
      </c>
      <c r="DT43" s="27">
        <f t="shared" si="16"/>
        <v>3.1415926535897931</v>
      </c>
      <c r="DU43" s="27">
        <f t="shared" si="17"/>
        <v>3.1415926535897931</v>
      </c>
      <c r="DV43" s="6">
        <f t="shared" si="82"/>
        <v>1.7671458676442586</v>
      </c>
      <c r="DW43" s="28">
        <f t="shared" si="83"/>
        <v>14.821272244444135</v>
      </c>
      <c r="DX43" s="28">
        <f t="shared" si="84"/>
        <v>14.821272244444135</v>
      </c>
      <c r="DY43" s="28">
        <f t="shared" si="85"/>
        <v>10.292550169752872</v>
      </c>
      <c r="DZ43" s="28">
        <f t="shared" si="101"/>
        <v>10.292550169752872</v>
      </c>
      <c r="EA43" s="7">
        <f t="shared" si="87"/>
        <v>18.297866968449551</v>
      </c>
      <c r="EB43" s="28">
        <f t="shared" si="18"/>
        <v>1.3985208926554551</v>
      </c>
      <c r="EC43" s="28">
        <f t="shared" si="19"/>
        <v>7.5724789797441723</v>
      </c>
      <c r="ED43" s="28">
        <f t="shared" si="20"/>
        <v>2.9609605620245922</v>
      </c>
      <c r="EE43" s="28">
        <f t="shared" si="88"/>
        <v>140.02147541449355</v>
      </c>
      <c r="EF43" s="7">
        <f t="shared" si="89"/>
        <v>983.29579296459224</v>
      </c>
      <c r="EG43" s="28">
        <f t="shared" si="90"/>
        <v>0.96571727019613052</v>
      </c>
      <c r="EH43" s="28">
        <f t="shared" si="91"/>
        <v>1.4083376857026904</v>
      </c>
      <c r="EI43" s="28">
        <f t="shared" si="92"/>
        <v>5.8288507190595373</v>
      </c>
      <c r="EJ43" s="28">
        <f t="shared" si="21"/>
        <v>2.1319866736393025</v>
      </c>
      <c r="EK43" s="7">
        <f t="shared" si="93"/>
        <v>1.0754745300340224E-5</v>
      </c>
      <c r="EL43" s="28">
        <f t="shared" si="94"/>
        <v>23.719999999999672</v>
      </c>
      <c r="EM43" s="28">
        <f t="shared" si="95"/>
        <v>12.649999999999963</v>
      </c>
      <c r="EN43" s="28">
        <f t="shared" si="96"/>
        <v>1169.3041319168526</v>
      </c>
      <c r="EO43" s="29">
        <f t="shared" si="97"/>
        <v>1158.2341211621076</v>
      </c>
    </row>
    <row r="44" spans="1:145" x14ac:dyDescent="0.25">
      <c r="A44" t="s">
        <v>42</v>
      </c>
      <c r="C44" s="16">
        <v>0.04</v>
      </c>
      <c r="F44" t="s">
        <v>42</v>
      </c>
      <c r="H44" s="16">
        <v>0.04</v>
      </c>
      <c r="J44" t="s">
        <v>42</v>
      </c>
      <c r="L44" s="16">
        <v>0.04</v>
      </c>
      <c r="O44" t="s">
        <v>42</v>
      </c>
      <c r="Q44" s="16">
        <v>0.04</v>
      </c>
      <c r="R44" s="17">
        <v>0</v>
      </c>
      <c r="S44" t="s">
        <v>102</v>
      </c>
      <c r="T44" t="s">
        <v>42</v>
      </c>
      <c r="V44" s="16">
        <v>0.04</v>
      </c>
      <c r="W44" s="17"/>
      <c r="X44" t="s">
        <v>102</v>
      </c>
      <c r="Y44" s="17" t="s">
        <v>42</v>
      </c>
      <c r="Z44" s="17"/>
      <c r="AA44" s="17">
        <v>0.04</v>
      </c>
      <c r="AB44" s="17"/>
      <c r="AC44" s="17"/>
      <c r="AD44" s="17" t="s">
        <v>42</v>
      </c>
      <c r="AE44" s="17"/>
      <c r="AF44" s="17">
        <v>0.04</v>
      </c>
      <c r="AG44" s="17"/>
      <c r="AH44" s="17" t="s">
        <v>42</v>
      </c>
      <c r="AI44" s="17"/>
      <c r="AJ44" s="17">
        <v>0.04</v>
      </c>
      <c r="AK44" s="17"/>
      <c r="AL44" s="3">
        <v>15000</v>
      </c>
      <c r="AM44" s="6">
        <f t="shared" si="22"/>
        <v>33.450000000000003</v>
      </c>
      <c r="AN44" s="6">
        <f t="shared" si="23"/>
        <v>2.1816615649929121</v>
      </c>
      <c r="AO44" s="6">
        <f t="shared" si="24"/>
        <v>2.1816615649929121</v>
      </c>
      <c r="AP44" s="6">
        <f t="shared" si="0"/>
        <v>3.1415926535897931</v>
      </c>
      <c r="AQ44" s="6">
        <f t="shared" si="25"/>
        <v>3.1415926535897931</v>
      </c>
      <c r="AR44" s="6">
        <f t="shared" si="26"/>
        <v>1.7671458676442586</v>
      </c>
      <c r="AS44" s="7">
        <f t="shared" si="27"/>
        <v>15.332350597700829</v>
      </c>
      <c r="AT44" s="7">
        <f t="shared" si="28"/>
        <v>15.332350597700829</v>
      </c>
      <c r="AU44" s="7">
        <f t="shared" si="29"/>
        <v>10.647465692847799</v>
      </c>
      <c r="AV44" s="7">
        <f t="shared" si="30"/>
        <v>10.647465692847799</v>
      </c>
      <c r="AW44" s="7">
        <f t="shared" si="31"/>
        <v>18.928827898396086</v>
      </c>
      <c r="AX44" s="7">
        <f t="shared" si="1"/>
        <v>1.4966335355409153</v>
      </c>
      <c r="AY44" s="7">
        <f t="shared" si="2"/>
        <v>8.1037230460995886</v>
      </c>
      <c r="AZ44" s="7">
        <f t="shared" si="3"/>
        <v>3.1686855003830363</v>
      </c>
      <c r="BA44" s="7">
        <f t="shared" si="32"/>
        <v>4.5488339858235465</v>
      </c>
      <c r="BB44" s="7">
        <f t="shared" si="33"/>
        <v>81.514077452104516</v>
      </c>
      <c r="BC44" s="7">
        <f t="shared" si="34"/>
        <v>1.0282246785308138</v>
      </c>
      <c r="BD44" s="7">
        <f t="shared" si="35"/>
        <v>1.4994943228574369</v>
      </c>
      <c r="BE44" s="7">
        <f t="shared" si="36"/>
        <v>6.2061312785592859</v>
      </c>
      <c r="BF44" s="7">
        <f t="shared" si="37"/>
        <v>2.26998250915564</v>
      </c>
      <c r="BG44" s="7">
        <f t="shared" si="38"/>
        <v>1.1450861313557374E-5</v>
      </c>
      <c r="BH44" s="7">
        <f t="shared" si="39"/>
        <v>23.719999999999672</v>
      </c>
      <c r="BI44" s="7">
        <f t="shared" si="40"/>
        <v>12.649999999999963</v>
      </c>
      <c r="BJ44" s="7">
        <f t="shared" si="98"/>
        <v>133.55579775991578</v>
      </c>
      <c r="BK44" s="14">
        <f t="shared" si="41"/>
        <v>122.48578630905475</v>
      </c>
      <c r="BL44" s="17"/>
      <c r="BM44" s="3">
        <v>15000</v>
      </c>
      <c r="BN44" s="6">
        <f t="shared" si="42"/>
        <v>33.450000000000003</v>
      </c>
      <c r="BO44" s="6">
        <f t="shared" si="43"/>
        <v>2.1816615649929121</v>
      </c>
      <c r="BP44" s="6">
        <f t="shared" si="44"/>
        <v>2.1816615649929121</v>
      </c>
      <c r="BQ44" s="6">
        <f t="shared" si="4"/>
        <v>3.1415926535897931</v>
      </c>
      <c r="BR44" s="6">
        <f t="shared" si="45"/>
        <v>3.1415926535897931</v>
      </c>
      <c r="BS44" s="6">
        <f t="shared" si="46"/>
        <v>1.7671458676442586</v>
      </c>
      <c r="BT44" s="7">
        <f t="shared" si="47"/>
        <v>15.332350597700829</v>
      </c>
      <c r="BU44" s="7">
        <f t="shared" si="48"/>
        <v>15.332350597700829</v>
      </c>
      <c r="BV44" s="7">
        <f t="shared" si="49"/>
        <v>10.647465692847799</v>
      </c>
      <c r="BW44" s="7">
        <f t="shared" si="50"/>
        <v>10.647465692847799</v>
      </c>
      <c r="BX44" s="7">
        <f t="shared" si="51"/>
        <v>18.928827898396086</v>
      </c>
      <c r="BY44" s="7">
        <f t="shared" si="5"/>
        <v>1.4966335355409153</v>
      </c>
      <c r="BZ44" s="7">
        <f t="shared" si="6"/>
        <v>8.1037230460995886</v>
      </c>
      <c r="CA44" s="7">
        <f t="shared" si="7"/>
        <v>3.1686855003830363</v>
      </c>
      <c r="CB44" s="7">
        <f t="shared" si="8"/>
        <v>28.203285310788146</v>
      </c>
      <c r="CC44" s="7">
        <f t="shared" si="52"/>
        <v>81.514077452104516</v>
      </c>
      <c r="CD44" s="7">
        <f t="shared" si="53"/>
        <v>1.0282246785308138</v>
      </c>
      <c r="CE44" s="7">
        <f t="shared" si="54"/>
        <v>1.4994943228574369</v>
      </c>
      <c r="CF44" s="7">
        <f t="shared" si="55"/>
        <v>6.2061312785592859</v>
      </c>
      <c r="CG44" s="7">
        <f t="shared" si="9"/>
        <v>2.26998250915564</v>
      </c>
      <c r="CH44" s="7">
        <f t="shared" si="56"/>
        <v>1.1450861313557374E-5</v>
      </c>
      <c r="CI44" s="7">
        <f t="shared" si="57"/>
        <v>23.719999999999672</v>
      </c>
      <c r="CJ44" s="7">
        <f t="shared" si="58"/>
        <v>12.649999999999963</v>
      </c>
      <c r="CK44" s="7">
        <f t="shared" si="99"/>
        <v>157.21024908488039</v>
      </c>
      <c r="CL44" s="14">
        <f t="shared" si="59"/>
        <v>146.14023763401934</v>
      </c>
      <c r="CO44" s="24">
        <v>15000</v>
      </c>
      <c r="CP44" s="27">
        <f t="shared" si="60"/>
        <v>33.450000000000003</v>
      </c>
      <c r="CQ44" s="27">
        <f t="shared" si="61"/>
        <v>2.1816615649929121</v>
      </c>
      <c r="CR44" s="27">
        <f t="shared" si="62"/>
        <v>2.1816615649929121</v>
      </c>
      <c r="CS44" s="27">
        <f t="shared" si="10"/>
        <v>3.1415926535897931</v>
      </c>
      <c r="CT44" s="27">
        <f t="shared" si="11"/>
        <v>3.1415926535897931</v>
      </c>
      <c r="CU44" s="6">
        <f t="shared" si="63"/>
        <v>1.7671458676442586</v>
      </c>
      <c r="CV44" s="28">
        <f t="shared" si="64"/>
        <v>15.332350597700829</v>
      </c>
      <c r="CW44" s="28">
        <f t="shared" si="65"/>
        <v>15.332350597700829</v>
      </c>
      <c r="CX44" s="28">
        <f t="shared" si="66"/>
        <v>10.647465692847799</v>
      </c>
      <c r="CY44" s="28">
        <f t="shared" si="100"/>
        <v>10.647465692847799</v>
      </c>
      <c r="CZ44" s="7">
        <f t="shared" si="68"/>
        <v>18.928827898396086</v>
      </c>
      <c r="DA44" s="28">
        <f t="shared" si="12"/>
        <v>1.4966335355409153</v>
      </c>
      <c r="DB44" s="28">
        <f t="shared" si="13"/>
        <v>8.1037230460995886</v>
      </c>
      <c r="DC44" s="28">
        <f t="shared" si="14"/>
        <v>3.1686855003830363</v>
      </c>
      <c r="DD44" s="28">
        <f t="shared" si="69"/>
        <v>149.84462291681834</v>
      </c>
      <c r="DE44" s="7">
        <f t="shared" si="70"/>
        <v>473.58300576179619</v>
      </c>
      <c r="DF44" s="28">
        <f t="shared" si="71"/>
        <v>1.0282246785308138</v>
      </c>
      <c r="DG44" s="28">
        <f t="shared" si="72"/>
        <v>1.4994943228574369</v>
      </c>
      <c r="DH44" s="28">
        <f t="shared" si="73"/>
        <v>6.2061312785592859</v>
      </c>
      <c r="DI44" s="28">
        <f t="shared" si="15"/>
        <v>2.26998250915564</v>
      </c>
      <c r="DJ44" s="7">
        <f t="shared" si="74"/>
        <v>1.1450861313557374E-5</v>
      </c>
      <c r="DK44" s="28">
        <f t="shared" si="75"/>
        <v>23.719999999999672</v>
      </c>
      <c r="DL44" s="28">
        <f t="shared" si="76"/>
        <v>12.649999999999963</v>
      </c>
      <c r="DM44" s="28">
        <f t="shared" si="77"/>
        <v>670.92051500060222</v>
      </c>
      <c r="DN44" s="29">
        <f t="shared" si="78"/>
        <v>659.85050354974123</v>
      </c>
      <c r="DP44" s="24">
        <v>15000</v>
      </c>
      <c r="DQ44" s="27">
        <f t="shared" si="79"/>
        <v>33.450000000000003</v>
      </c>
      <c r="DR44" s="27">
        <f t="shared" si="80"/>
        <v>2.1816615649929121</v>
      </c>
      <c r="DS44" s="27">
        <f t="shared" si="81"/>
        <v>2.1816615649929121</v>
      </c>
      <c r="DT44" s="27">
        <f t="shared" si="16"/>
        <v>3.1415926535897931</v>
      </c>
      <c r="DU44" s="27">
        <f t="shared" si="17"/>
        <v>3.1415926535897931</v>
      </c>
      <c r="DV44" s="6">
        <f t="shared" si="82"/>
        <v>1.7671458676442586</v>
      </c>
      <c r="DW44" s="28">
        <f t="shared" si="83"/>
        <v>15.332350597700829</v>
      </c>
      <c r="DX44" s="28">
        <f t="shared" si="84"/>
        <v>15.332350597700829</v>
      </c>
      <c r="DY44" s="28">
        <f t="shared" si="85"/>
        <v>10.647465692847799</v>
      </c>
      <c r="DZ44" s="28">
        <f t="shared" si="101"/>
        <v>10.647465692847799</v>
      </c>
      <c r="EA44" s="7">
        <f t="shared" si="87"/>
        <v>18.928827898396086</v>
      </c>
      <c r="EB44" s="28">
        <f t="shared" si="18"/>
        <v>1.4966335355409153</v>
      </c>
      <c r="EC44" s="28">
        <f t="shared" si="19"/>
        <v>8.1037230460995886</v>
      </c>
      <c r="ED44" s="28">
        <f t="shared" si="20"/>
        <v>3.1686855003830363</v>
      </c>
      <c r="EE44" s="28">
        <f t="shared" si="88"/>
        <v>149.84462291681834</v>
      </c>
      <c r="EF44" s="7">
        <f t="shared" si="89"/>
        <v>1052.2784942546168</v>
      </c>
      <c r="EG44" s="28">
        <f t="shared" si="90"/>
        <v>1.0282246785308138</v>
      </c>
      <c r="EH44" s="28">
        <f t="shared" si="91"/>
        <v>1.4994943228574369</v>
      </c>
      <c r="EI44" s="28">
        <f t="shared" si="92"/>
        <v>6.2061312785592859</v>
      </c>
      <c r="EJ44" s="28">
        <f t="shared" si="21"/>
        <v>2.26998250915564</v>
      </c>
      <c r="EK44" s="7">
        <f t="shared" si="93"/>
        <v>1.1450861313557374E-5</v>
      </c>
      <c r="EL44" s="28">
        <f t="shared" si="94"/>
        <v>23.719999999999672</v>
      </c>
      <c r="EM44" s="28">
        <f t="shared" si="95"/>
        <v>12.649999999999963</v>
      </c>
      <c r="EN44" s="28">
        <f t="shared" si="96"/>
        <v>1249.6160034934226</v>
      </c>
      <c r="EO44" s="29">
        <f t="shared" si="97"/>
        <v>1238.5459920425615</v>
      </c>
    </row>
    <row r="45" spans="1:145" x14ac:dyDescent="0.25">
      <c r="A45" t="s">
        <v>63</v>
      </c>
      <c r="C45" s="16">
        <v>0.3</v>
      </c>
      <c r="F45" t="s">
        <v>63</v>
      </c>
      <c r="H45" s="16">
        <v>0.3</v>
      </c>
      <c r="I45">
        <v>1</v>
      </c>
      <c r="J45" t="s">
        <v>63</v>
      </c>
      <c r="L45" s="16">
        <v>0.3</v>
      </c>
      <c r="O45" t="s">
        <v>63</v>
      </c>
      <c r="Q45" s="16">
        <f>B75</f>
        <v>12.74112723187012</v>
      </c>
      <c r="R45" s="17">
        <v>1</v>
      </c>
      <c r="T45" t="s">
        <v>137</v>
      </c>
      <c r="V45" s="16">
        <f>B75</f>
        <v>12.74112723187012</v>
      </c>
      <c r="W45" s="17">
        <v>1</v>
      </c>
      <c r="Y45" s="17" t="s">
        <v>136</v>
      </c>
      <c r="Z45" s="17"/>
      <c r="AA45" s="17">
        <f>G75</f>
        <v>83.21057167480609</v>
      </c>
      <c r="AB45" s="17">
        <v>1</v>
      </c>
      <c r="AC45" s="17"/>
      <c r="AD45" s="17" t="s">
        <v>135</v>
      </c>
      <c r="AE45" s="17"/>
      <c r="AF45" s="17">
        <f>K75</f>
        <v>187.22378626831372</v>
      </c>
      <c r="AG45" s="17">
        <v>1</v>
      </c>
      <c r="AH45" s="17" t="s">
        <v>143</v>
      </c>
      <c r="AI45" s="17"/>
      <c r="AJ45" s="17">
        <f>G84</f>
        <v>0.67400563056592933</v>
      </c>
      <c r="AK45" s="17">
        <v>1</v>
      </c>
      <c r="AL45" s="3">
        <v>15500</v>
      </c>
      <c r="AM45" s="6">
        <f t="shared" si="22"/>
        <v>34.565000000000005</v>
      </c>
      <c r="AN45" s="6">
        <f t="shared" si="23"/>
        <v>2.1816615649929121</v>
      </c>
      <c r="AO45" s="6">
        <f t="shared" si="24"/>
        <v>2.1816615649929121</v>
      </c>
      <c r="AP45" s="6">
        <f t="shared" si="0"/>
        <v>3.1415926535897931</v>
      </c>
      <c r="AQ45" s="6">
        <f t="shared" si="25"/>
        <v>3.1415926535897931</v>
      </c>
      <c r="AR45" s="6">
        <f t="shared" si="26"/>
        <v>1.7671458676442586</v>
      </c>
      <c r="AS45" s="7">
        <f t="shared" si="27"/>
        <v>15.843428950957525</v>
      </c>
      <c r="AT45" s="7">
        <f t="shared" si="28"/>
        <v>15.843428950957525</v>
      </c>
      <c r="AU45" s="7">
        <f t="shared" si="29"/>
        <v>11.002381215942727</v>
      </c>
      <c r="AV45" s="7">
        <f t="shared" si="30"/>
        <v>11.002381215942727</v>
      </c>
      <c r="AW45" s="7">
        <f t="shared" si="31"/>
        <v>19.559788828342626</v>
      </c>
      <c r="AX45" s="7">
        <f t="shared" si="1"/>
        <v>1.5980720307275778</v>
      </c>
      <c r="AY45" s="7">
        <f t="shared" si="2"/>
        <v>8.6529753858907874</v>
      </c>
      <c r="AZ45" s="7">
        <f t="shared" si="3"/>
        <v>3.3834519620756649</v>
      </c>
      <c r="BA45" s="7">
        <f t="shared" si="32"/>
        <v>4.8571438448626996</v>
      </c>
      <c r="BB45" s="7">
        <f t="shared" si="33"/>
        <v>87.038920479413832</v>
      </c>
      <c r="BC45" s="7">
        <f t="shared" si="34"/>
        <v>1.0925286525751536</v>
      </c>
      <c r="BD45" s="7">
        <f t="shared" si="35"/>
        <v>1.5932709516720991</v>
      </c>
      <c r="BE45" s="7">
        <f t="shared" si="36"/>
        <v>6.5942555017810713</v>
      </c>
      <c r="BF45" s="7">
        <f t="shared" si="37"/>
        <v>2.4119445719203836</v>
      </c>
      <c r="BG45" s="7">
        <f t="shared" si="38"/>
        <v>1.216698484576478E-5</v>
      </c>
      <c r="BH45" s="7">
        <f t="shared" si="39"/>
        <v>23.719999999999672</v>
      </c>
      <c r="BI45" s="7">
        <f t="shared" si="40"/>
        <v>12.649999999999963</v>
      </c>
      <c r="BJ45" s="7">
        <f t="shared" si="98"/>
        <v>140.9425755479038</v>
      </c>
      <c r="BK45" s="14">
        <f t="shared" si="41"/>
        <v>129.87256338091925</v>
      </c>
      <c r="BL45" s="17"/>
      <c r="BM45" s="3">
        <v>15500</v>
      </c>
      <c r="BN45" s="6">
        <f t="shared" si="42"/>
        <v>34.565000000000005</v>
      </c>
      <c r="BO45" s="6">
        <f t="shared" si="43"/>
        <v>2.1816615649929121</v>
      </c>
      <c r="BP45" s="6">
        <f t="shared" si="44"/>
        <v>2.1816615649929121</v>
      </c>
      <c r="BQ45" s="6">
        <f t="shared" si="4"/>
        <v>3.1415926535897931</v>
      </c>
      <c r="BR45" s="6">
        <f t="shared" si="45"/>
        <v>3.1415926535897931</v>
      </c>
      <c r="BS45" s="6">
        <f t="shared" si="46"/>
        <v>1.7671458676442586</v>
      </c>
      <c r="BT45" s="7">
        <f t="shared" si="47"/>
        <v>15.843428950957525</v>
      </c>
      <c r="BU45" s="7">
        <f t="shared" si="48"/>
        <v>15.843428950957525</v>
      </c>
      <c r="BV45" s="7">
        <f t="shared" si="49"/>
        <v>11.002381215942727</v>
      </c>
      <c r="BW45" s="7">
        <f t="shared" si="50"/>
        <v>11.002381215942727</v>
      </c>
      <c r="BX45" s="7">
        <f t="shared" si="51"/>
        <v>19.559788828342626</v>
      </c>
      <c r="BY45" s="7">
        <f t="shared" si="5"/>
        <v>1.5980720307275778</v>
      </c>
      <c r="BZ45" s="7">
        <f t="shared" si="6"/>
        <v>8.6529753858907874</v>
      </c>
      <c r="CA45" s="7">
        <f t="shared" si="7"/>
        <v>3.3834519620756649</v>
      </c>
      <c r="CB45" s="7">
        <f t="shared" si="8"/>
        <v>30.114841315186013</v>
      </c>
      <c r="CC45" s="7">
        <f t="shared" si="52"/>
        <v>87.038920479413832</v>
      </c>
      <c r="CD45" s="7">
        <f t="shared" si="53"/>
        <v>1.0925286525751536</v>
      </c>
      <c r="CE45" s="7">
        <f t="shared" si="54"/>
        <v>1.5932709516720991</v>
      </c>
      <c r="CF45" s="7">
        <f t="shared" si="55"/>
        <v>6.5942555017810713</v>
      </c>
      <c r="CG45" s="7">
        <f t="shared" si="9"/>
        <v>2.4119445719203836</v>
      </c>
      <c r="CH45" s="7">
        <f t="shared" si="56"/>
        <v>1.216698484576478E-5</v>
      </c>
      <c r="CI45" s="7">
        <f t="shared" si="57"/>
        <v>23.719999999999672</v>
      </c>
      <c r="CJ45" s="7">
        <f t="shared" si="58"/>
        <v>12.649999999999963</v>
      </c>
      <c r="CK45" s="7">
        <f t="shared" si="99"/>
        <v>166.20027301822711</v>
      </c>
      <c r="CL45" s="14">
        <f t="shared" si="59"/>
        <v>155.13026085124255</v>
      </c>
      <c r="CO45" s="24">
        <v>15500</v>
      </c>
      <c r="CP45" s="27">
        <f t="shared" si="60"/>
        <v>34.565000000000005</v>
      </c>
      <c r="CQ45" s="27">
        <f t="shared" si="61"/>
        <v>2.1816615649929121</v>
      </c>
      <c r="CR45" s="27">
        <f t="shared" si="62"/>
        <v>2.1816615649929121</v>
      </c>
      <c r="CS45" s="27">
        <f t="shared" si="10"/>
        <v>3.1415926535897931</v>
      </c>
      <c r="CT45" s="27">
        <f t="shared" si="11"/>
        <v>3.1415926535897931</v>
      </c>
      <c r="CU45" s="6">
        <f t="shared" si="63"/>
        <v>1.7671458676442586</v>
      </c>
      <c r="CV45" s="28">
        <f t="shared" si="64"/>
        <v>15.843428950957525</v>
      </c>
      <c r="CW45" s="28">
        <f t="shared" si="65"/>
        <v>15.843428950957525</v>
      </c>
      <c r="CX45" s="28">
        <f t="shared" si="66"/>
        <v>11.002381215942727</v>
      </c>
      <c r="CY45" s="28">
        <f t="shared" si="100"/>
        <v>11.002381215942727</v>
      </c>
      <c r="CZ45" s="7">
        <f t="shared" si="68"/>
        <v>19.559788828342626</v>
      </c>
      <c r="DA45" s="28">
        <f t="shared" si="12"/>
        <v>1.5980720307275778</v>
      </c>
      <c r="DB45" s="28">
        <f t="shared" si="13"/>
        <v>8.6529753858907874</v>
      </c>
      <c r="DC45" s="28">
        <f t="shared" si="14"/>
        <v>3.3834519620756649</v>
      </c>
      <c r="DD45" s="28">
        <f t="shared" si="69"/>
        <v>160.00075847006937</v>
      </c>
      <c r="DE45" s="7">
        <f t="shared" si="70"/>
        <v>505.68140948565144</v>
      </c>
      <c r="DF45" s="28">
        <f t="shared" si="71"/>
        <v>1.0925286525751536</v>
      </c>
      <c r="DG45" s="28">
        <f t="shared" si="72"/>
        <v>1.5932709516720991</v>
      </c>
      <c r="DH45" s="28">
        <f t="shared" si="73"/>
        <v>6.5942555017810713</v>
      </c>
      <c r="DI45" s="28">
        <f t="shared" si="15"/>
        <v>2.4119445719203836</v>
      </c>
      <c r="DJ45" s="7">
        <f t="shared" si="74"/>
        <v>1.216698484576478E-5</v>
      </c>
      <c r="DK45" s="28">
        <f t="shared" si="75"/>
        <v>23.719999999999672</v>
      </c>
      <c r="DL45" s="28">
        <f t="shared" si="76"/>
        <v>12.649999999999963</v>
      </c>
      <c r="DM45" s="28">
        <f t="shared" si="77"/>
        <v>714.72867917934821</v>
      </c>
      <c r="DN45" s="29">
        <f t="shared" si="78"/>
        <v>703.65866701236359</v>
      </c>
      <c r="DP45" s="24">
        <v>15500</v>
      </c>
      <c r="DQ45" s="27">
        <f t="shared" si="79"/>
        <v>34.565000000000005</v>
      </c>
      <c r="DR45" s="27">
        <f t="shared" si="80"/>
        <v>2.1816615649929121</v>
      </c>
      <c r="DS45" s="27">
        <f t="shared" si="81"/>
        <v>2.1816615649929121</v>
      </c>
      <c r="DT45" s="27">
        <f t="shared" si="16"/>
        <v>3.1415926535897931</v>
      </c>
      <c r="DU45" s="27">
        <f t="shared" si="17"/>
        <v>3.1415926535897931</v>
      </c>
      <c r="DV45" s="6">
        <f t="shared" si="82"/>
        <v>1.7671458676442586</v>
      </c>
      <c r="DW45" s="28">
        <f t="shared" si="83"/>
        <v>15.843428950957525</v>
      </c>
      <c r="DX45" s="28">
        <f t="shared" si="84"/>
        <v>15.843428950957525</v>
      </c>
      <c r="DY45" s="28">
        <f t="shared" si="85"/>
        <v>11.002381215942727</v>
      </c>
      <c r="DZ45" s="28">
        <f t="shared" si="101"/>
        <v>11.002381215942727</v>
      </c>
      <c r="EA45" s="7">
        <f t="shared" si="87"/>
        <v>19.559788828342626</v>
      </c>
      <c r="EB45" s="28">
        <f t="shared" si="18"/>
        <v>1.5980720307275778</v>
      </c>
      <c r="EC45" s="28">
        <f t="shared" si="19"/>
        <v>8.6529753858907874</v>
      </c>
      <c r="ED45" s="28">
        <f t="shared" si="20"/>
        <v>3.3834519620756649</v>
      </c>
      <c r="EE45" s="28">
        <f t="shared" si="88"/>
        <v>160.00075847006937</v>
      </c>
      <c r="EF45" s="7">
        <f t="shared" si="89"/>
        <v>1123.5995921985414</v>
      </c>
      <c r="EG45" s="28">
        <f t="shared" si="90"/>
        <v>1.0925286525751536</v>
      </c>
      <c r="EH45" s="28">
        <f t="shared" si="91"/>
        <v>1.5932709516720991</v>
      </c>
      <c r="EI45" s="28">
        <f t="shared" si="92"/>
        <v>6.5942555017810713</v>
      </c>
      <c r="EJ45" s="28">
        <f t="shared" si="21"/>
        <v>2.4119445719203836</v>
      </c>
      <c r="EK45" s="7">
        <f t="shared" si="93"/>
        <v>1.216698484576478E-5</v>
      </c>
      <c r="EL45" s="28">
        <f t="shared" si="94"/>
        <v>23.719999999999672</v>
      </c>
      <c r="EM45" s="28">
        <f t="shared" si="95"/>
        <v>12.649999999999963</v>
      </c>
      <c r="EN45" s="28">
        <f t="shared" si="96"/>
        <v>1332.6468618922379</v>
      </c>
      <c r="EO45" s="29">
        <f t="shared" si="97"/>
        <v>1321.5768497252534</v>
      </c>
    </row>
    <row r="46" spans="1:145" x14ac:dyDescent="0.25">
      <c r="A46" t="s">
        <v>43</v>
      </c>
      <c r="C46" s="16">
        <v>0.1</v>
      </c>
      <c r="F46" t="s">
        <v>43</v>
      </c>
      <c r="H46" s="16">
        <v>0.1</v>
      </c>
      <c r="J46" t="s">
        <v>43</v>
      </c>
      <c r="L46" s="16">
        <v>0.1</v>
      </c>
      <c r="O46" t="s">
        <v>43</v>
      </c>
      <c r="Q46" s="16">
        <v>0.1</v>
      </c>
      <c r="T46" t="s">
        <v>43</v>
      </c>
      <c r="V46" s="16">
        <v>0.1</v>
      </c>
      <c r="Y46" s="17" t="s">
        <v>43</v>
      </c>
      <c r="Z46" s="17"/>
      <c r="AA46" s="17">
        <v>0.1</v>
      </c>
      <c r="AD46" s="17" t="s">
        <v>43</v>
      </c>
      <c r="AE46" s="17"/>
      <c r="AF46" s="17">
        <v>0.1</v>
      </c>
      <c r="AH46" s="17" t="s">
        <v>43</v>
      </c>
      <c r="AI46" s="17"/>
      <c r="AJ46" s="17">
        <v>0.1</v>
      </c>
      <c r="AL46" s="3">
        <v>16000</v>
      </c>
      <c r="AM46" s="6">
        <f t="shared" si="22"/>
        <v>35.680000000000007</v>
      </c>
      <c r="AN46" s="6">
        <f t="shared" si="23"/>
        <v>2.1816615649929121</v>
      </c>
      <c r="AO46" s="6">
        <f t="shared" si="24"/>
        <v>2.1816615649929121</v>
      </c>
      <c r="AP46" s="6">
        <f t="shared" si="0"/>
        <v>3.1415926535897931</v>
      </c>
      <c r="AQ46" s="6">
        <f t="shared" si="25"/>
        <v>3.1415926535897931</v>
      </c>
      <c r="AR46" s="6">
        <f t="shared" si="26"/>
        <v>1.7671458676442586</v>
      </c>
      <c r="AS46" s="7">
        <f t="shared" si="27"/>
        <v>16.35450730421422</v>
      </c>
      <c r="AT46" s="7">
        <f t="shared" si="28"/>
        <v>16.35450730421422</v>
      </c>
      <c r="AU46" s="7">
        <f t="shared" si="29"/>
        <v>11.357296739037654</v>
      </c>
      <c r="AV46" s="7">
        <f t="shared" si="30"/>
        <v>11.357296739037654</v>
      </c>
      <c r="AW46" s="7">
        <f t="shared" si="31"/>
        <v>20.190749758289162</v>
      </c>
      <c r="AX46" s="7">
        <f t="shared" si="1"/>
        <v>1.7028363782154419</v>
      </c>
      <c r="AY46" s="7">
        <f t="shared" si="2"/>
        <v>9.220235999117758</v>
      </c>
      <c r="AZ46" s="7">
        <f t="shared" si="3"/>
        <v>3.605259947102478</v>
      </c>
      <c r="BA46" s="7">
        <f t="shared" si="32"/>
        <v>5.1755622238703483</v>
      </c>
      <c r="BB46" s="7">
        <f t="shared" si="33"/>
        <v>92.744905901061159</v>
      </c>
      <c r="BC46" s="7">
        <f t="shared" si="34"/>
        <v>1.1586203758502136</v>
      </c>
      <c r="BD46" s="7">
        <f t="shared" si="35"/>
        <v>1.6896547147815615</v>
      </c>
      <c r="BE46" s="7">
        <f t="shared" si="36"/>
        <v>6.9931701744548631</v>
      </c>
      <c r="BF46" s="7">
        <f t="shared" si="37"/>
        <v>2.5578533980426159</v>
      </c>
      <c r="BG46" s="7">
        <f t="shared" si="38"/>
        <v>1.2903017711926001E-5</v>
      </c>
      <c r="BH46" s="7">
        <f t="shared" si="39"/>
        <v>23.719999999999672</v>
      </c>
      <c r="BI46" s="7">
        <f t="shared" si="40"/>
        <v>12.649999999999963</v>
      </c>
      <c r="BJ46" s="7">
        <f t="shared" si="98"/>
        <v>148.5681120155138</v>
      </c>
      <c r="BK46" s="14">
        <f t="shared" si="41"/>
        <v>137.49809911249639</v>
      </c>
      <c r="BM46" s="3">
        <v>16000</v>
      </c>
      <c r="BN46" s="6">
        <f t="shared" si="42"/>
        <v>35.680000000000007</v>
      </c>
      <c r="BO46" s="6">
        <f t="shared" si="43"/>
        <v>2.1816615649929121</v>
      </c>
      <c r="BP46" s="6">
        <f t="shared" si="44"/>
        <v>2.1816615649929121</v>
      </c>
      <c r="BQ46" s="6">
        <f t="shared" si="4"/>
        <v>3.1415926535897931</v>
      </c>
      <c r="BR46" s="6">
        <f t="shared" si="45"/>
        <v>3.1415926535897931</v>
      </c>
      <c r="BS46" s="6">
        <f t="shared" si="46"/>
        <v>1.7671458676442586</v>
      </c>
      <c r="BT46" s="7">
        <f t="shared" si="47"/>
        <v>16.35450730421422</v>
      </c>
      <c r="BU46" s="7">
        <f t="shared" si="48"/>
        <v>16.35450730421422</v>
      </c>
      <c r="BV46" s="7">
        <f t="shared" si="49"/>
        <v>11.357296739037654</v>
      </c>
      <c r="BW46" s="7">
        <f t="shared" si="50"/>
        <v>11.357296739037654</v>
      </c>
      <c r="BX46" s="7">
        <f t="shared" si="51"/>
        <v>20.190749758289162</v>
      </c>
      <c r="BY46" s="7">
        <f t="shared" si="5"/>
        <v>1.7028363782154419</v>
      </c>
      <c r="BZ46" s="7">
        <f t="shared" si="6"/>
        <v>9.220235999117758</v>
      </c>
      <c r="CA46" s="7">
        <f t="shared" si="7"/>
        <v>3.605259947102478</v>
      </c>
      <c r="CB46" s="7">
        <f t="shared" si="8"/>
        <v>32.089071286941191</v>
      </c>
      <c r="CC46" s="7">
        <f t="shared" si="52"/>
        <v>92.744905901061159</v>
      </c>
      <c r="CD46" s="7">
        <f t="shared" si="53"/>
        <v>1.1586203758502136</v>
      </c>
      <c r="CE46" s="7">
        <f t="shared" si="54"/>
        <v>1.6896547147815615</v>
      </c>
      <c r="CF46" s="7">
        <f t="shared" si="55"/>
        <v>6.9931701744548631</v>
      </c>
      <c r="CG46" s="7">
        <f t="shared" si="9"/>
        <v>2.5578533980426159</v>
      </c>
      <c r="CH46" s="7">
        <f t="shared" si="56"/>
        <v>1.2903017711926001E-5</v>
      </c>
      <c r="CI46" s="7">
        <f t="shared" si="57"/>
        <v>23.719999999999672</v>
      </c>
      <c r="CJ46" s="7">
        <f t="shared" si="58"/>
        <v>12.649999999999963</v>
      </c>
      <c r="CK46" s="7">
        <f t="shared" si="99"/>
        <v>175.48162107858468</v>
      </c>
      <c r="CL46" s="14">
        <f t="shared" si="59"/>
        <v>164.41160817556727</v>
      </c>
      <c r="CO46" s="24">
        <v>16000</v>
      </c>
      <c r="CP46" s="27">
        <f t="shared" si="60"/>
        <v>35.680000000000007</v>
      </c>
      <c r="CQ46" s="27">
        <f t="shared" si="61"/>
        <v>2.1816615649929121</v>
      </c>
      <c r="CR46" s="27">
        <f t="shared" si="62"/>
        <v>2.1816615649929121</v>
      </c>
      <c r="CS46" s="27">
        <f t="shared" si="10"/>
        <v>3.1415926535897931</v>
      </c>
      <c r="CT46" s="27">
        <f t="shared" si="11"/>
        <v>3.1415926535897931</v>
      </c>
      <c r="CU46" s="6">
        <f t="shared" si="63"/>
        <v>1.7671458676442586</v>
      </c>
      <c r="CV46" s="28">
        <f t="shared" si="64"/>
        <v>16.35450730421422</v>
      </c>
      <c r="CW46" s="28">
        <f t="shared" si="65"/>
        <v>16.35450730421422</v>
      </c>
      <c r="CX46" s="28">
        <f t="shared" si="66"/>
        <v>11.357296739037654</v>
      </c>
      <c r="CY46" s="28">
        <f t="shared" si="100"/>
        <v>11.357296739037654</v>
      </c>
      <c r="CZ46" s="7">
        <f t="shared" si="68"/>
        <v>20.190749758289162</v>
      </c>
      <c r="DA46" s="28">
        <f t="shared" si="12"/>
        <v>1.7028363782154419</v>
      </c>
      <c r="DB46" s="28">
        <f t="shared" si="13"/>
        <v>9.220235999117758</v>
      </c>
      <c r="DC46" s="28">
        <f t="shared" si="14"/>
        <v>3.605259947102478</v>
      </c>
      <c r="DD46" s="28">
        <f t="shared" si="69"/>
        <v>170.48988207424671</v>
      </c>
      <c r="DE46" s="7">
        <f t="shared" si="70"/>
        <v>538.83221988897719</v>
      </c>
      <c r="DF46" s="28">
        <f t="shared" si="71"/>
        <v>1.1586203758502136</v>
      </c>
      <c r="DG46" s="28">
        <f t="shared" si="72"/>
        <v>1.6896547147815615</v>
      </c>
      <c r="DH46" s="28">
        <f t="shared" si="73"/>
        <v>6.9931701744548631</v>
      </c>
      <c r="DI46" s="28">
        <f t="shared" si="15"/>
        <v>2.5578533980426159</v>
      </c>
      <c r="DJ46" s="7">
        <f t="shared" si="74"/>
        <v>1.2903017711926001E-5</v>
      </c>
      <c r="DK46" s="28">
        <f t="shared" si="75"/>
        <v>23.719999999999672</v>
      </c>
      <c r="DL46" s="28">
        <f t="shared" si="76"/>
        <v>12.649999999999963</v>
      </c>
      <c r="DM46" s="28">
        <f t="shared" si="77"/>
        <v>759.96974585380633</v>
      </c>
      <c r="DN46" s="29">
        <f t="shared" si="78"/>
        <v>748.89973295078892</v>
      </c>
      <c r="DP46" s="24">
        <v>16000</v>
      </c>
      <c r="DQ46" s="27">
        <f t="shared" si="79"/>
        <v>35.680000000000007</v>
      </c>
      <c r="DR46" s="27">
        <f t="shared" si="80"/>
        <v>2.1816615649929121</v>
      </c>
      <c r="DS46" s="27">
        <f t="shared" si="81"/>
        <v>2.1816615649929121</v>
      </c>
      <c r="DT46" s="27">
        <f t="shared" si="16"/>
        <v>3.1415926535897931</v>
      </c>
      <c r="DU46" s="27">
        <f t="shared" si="17"/>
        <v>3.1415926535897931</v>
      </c>
      <c r="DV46" s="6">
        <f t="shared" si="82"/>
        <v>1.7671458676442586</v>
      </c>
      <c r="DW46" s="28">
        <f t="shared" si="83"/>
        <v>16.35450730421422</v>
      </c>
      <c r="DX46" s="28">
        <f t="shared" si="84"/>
        <v>16.35450730421422</v>
      </c>
      <c r="DY46" s="28">
        <f t="shared" si="85"/>
        <v>11.357296739037654</v>
      </c>
      <c r="DZ46" s="28">
        <f t="shared" si="101"/>
        <v>11.357296739037654</v>
      </c>
      <c r="EA46" s="7">
        <f t="shared" si="87"/>
        <v>20.190749758289162</v>
      </c>
      <c r="EB46" s="28">
        <f t="shared" si="18"/>
        <v>1.7028363782154419</v>
      </c>
      <c r="EC46" s="28">
        <f t="shared" si="19"/>
        <v>9.220235999117758</v>
      </c>
      <c r="ED46" s="28">
        <f t="shared" si="20"/>
        <v>3.605259947102478</v>
      </c>
      <c r="EE46" s="28">
        <f t="shared" si="88"/>
        <v>170.48988207424671</v>
      </c>
      <c r="EF46" s="7">
        <f t="shared" si="89"/>
        <v>1197.2590867963647</v>
      </c>
      <c r="EG46" s="28">
        <f t="shared" si="90"/>
        <v>1.1586203758502136</v>
      </c>
      <c r="EH46" s="28">
        <f t="shared" si="91"/>
        <v>1.6896547147815615</v>
      </c>
      <c r="EI46" s="28">
        <f t="shared" si="92"/>
        <v>6.9931701744548631</v>
      </c>
      <c r="EJ46" s="28">
        <f t="shared" si="21"/>
        <v>2.5578533980426159</v>
      </c>
      <c r="EK46" s="7">
        <f t="shared" si="93"/>
        <v>1.2903017711926001E-5</v>
      </c>
      <c r="EL46" s="28">
        <f t="shared" si="94"/>
        <v>23.719999999999672</v>
      </c>
      <c r="EM46" s="28">
        <f t="shared" si="95"/>
        <v>12.649999999999963</v>
      </c>
      <c r="EN46" s="28">
        <f t="shared" si="96"/>
        <v>1418.3966127611936</v>
      </c>
      <c r="EO46" s="29">
        <f t="shared" si="97"/>
        <v>1407.3265998581762</v>
      </c>
    </row>
    <row r="47" spans="1:145" x14ac:dyDescent="0.25">
      <c r="A47" t="s">
        <v>44</v>
      </c>
      <c r="C47" s="16">
        <v>0.5</v>
      </c>
      <c r="F47" t="s">
        <v>44</v>
      </c>
      <c r="H47" s="16">
        <v>0.5</v>
      </c>
      <c r="J47" t="s">
        <v>44</v>
      </c>
      <c r="L47" s="16">
        <v>0.5</v>
      </c>
      <c r="O47" t="s">
        <v>44</v>
      </c>
      <c r="Q47" s="16">
        <v>0.5</v>
      </c>
      <c r="T47" t="s">
        <v>44</v>
      </c>
      <c r="V47" s="16">
        <v>0.5</v>
      </c>
      <c r="Y47" s="17" t="s">
        <v>44</v>
      </c>
      <c r="Z47" s="17"/>
      <c r="AA47" s="17">
        <v>0.5</v>
      </c>
      <c r="AD47" s="17" t="s">
        <v>44</v>
      </c>
      <c r="AE47" s="17"/>
      <c r="AF47" s="17">
        <v>0.5</v>
      </c>
      <c r="AH47" s="17" t="s">
        <v>44</v>
      </c>
      <c r="AI47" s="17"/>
      <c r="AJ47" s="17">
        <v>0.5</v>
      </c>
      <c r="AL47" s="3">
        <v>16500</v>
      </c>
      <c r="AM47" s="6">
        <f t="shared" si="22"/>
        <v>36.795000000000002</v>
      </c>
      <c r="AN47" s="6">
        <f t="shared" si="23"/>
        <v>2.1816615649929121</v>
      </c>
      <c r="AO47" s="6">
        <f t="shared" si="24"/>
        <v>2.1816615649929121</v>
      </c>
      <c r="AP47" s="6">
        <f t="shared" si="0"/>
        <v>3.1415926535897931</v>
      </c>
      <c r="AQ47" s="6">
        <f t="shared" si="25"/>
        <v>3.1415926535897931</v>
      </c>
      <c r="AR47" s="6">
        <f t="shared" si="26"/>
        <v>1.7671458676442586</v>
      </c>
      <c r="AS47" s="7">
        <f t="shared" si="27"/>
        <v>16.865585657470913</v>
      </c>
      <c r="AT47" s="7">
        <f t="shared" si="28"/>
        <v>16.865585657470913</v>
      </c>
      <c r="AU47" s="7">
        <f t="shared" si="29"/>
        <v>11.712212262132578</v>
      </c>
      <c r="AV47" s="7">
        <f t="shared" si="30"/>
        <v>11.712212262132578</v>
      </c>
      <c r="AW47" s="7">
        <f t="shared" si="31"/>
        <v>20.821710688235697</v>
      </c>
      <c r="AX47" s="7">
        <f t="shared" si="1"/>
        <v>1.8109265780045076</v>
      </c>
      <c r="AY47" s="7">
        <f t="shared" si="2"/>
        <v>9.8055048857805041</v>
      </c>
      <c r="AZ47" s="7">
        <f t="shared" si="3"/>
        <v>3.8341094554634734</v>
      </c>
      <c r="BA47" s="7">
        <f t="shared" si="32"/>
        <v>5.5040891228464908</v>
      </c>
      <c r="BB47" s="7">
        <f t="shared" si="33"/>
        <v>98.632033717046482</v>
      </c>
      <c r="BC47" s="7">
        <f t="shared" si="34"/>
        <v>1.2264913531517219</v>
      </c>
      <c r="BD47" s="7">
        <f t="shared" si="35"/>
        <v>1.7886332233462612</v>
      </c>
      <c r="BE47" s="7">
        <f t="shared" si="36"/>
        <v>7.4028240214517433</v>
      </c>
      <c r="BF47" s="7">
        <f t="shared" si="37"/>
        <v>2.7076902329004038</v>
      </c>
      <c r="BG47" s="7">
        <f t="shared" si="38"/>
        <v>1.3658865304891435E-5</v>
      </c>
      <c r="BH47" s="7">
        <f t="shared" si="39"/>
        <v>23.719999999999672</v>
      </c>
      <c r="BI47" s="7">
        <f t="shared" si="40"/>
        <v>12.649999999999963</v>
      </c>
      <c r="BJ47" s="7">
        <f t="shared" si="98"/>
        <v>156.43231624885658</v>
      </c>
      <c r="BK47" s="14">
        <f t="shared" si="41"/>
        <v>145.36230258999154</v>
      </c>
      <c r="BM47" s="3">
        <v>16500</v>
      </c>
      <c r="BN47" s="6">
        <f t="shared" si="42"/>
        <v>36.795000000000002</v>
      </c>
      <c r="BO47" s="6">
        <f t="shared" si="43"/>
        <v>2.1816615649929121</v>
      </c>
      <c r="BP47" s="6">
        <f t="shared" si="44"/>
        <v>2.1816615649929121</v>
      </c>
      <c r="BQ47" s="6">
        <f t="shared" si="4"/>
        <v>3.1415926535897931</v>
      </c>
      <c r="BR47" s="6">
        <f t="shared" si="45"/>
        <v>3.1415926535897931</v>
      </c>
      <c r="BS47" s="6">
        <f t="shared" si="46"/>
        <v>1.7671458676442586</v>
      </c>
      <c r="BT47" s="7">
        <f t="shared" si="47"/>
        <v>16.865585657470913</v>
      </c>
      <c r="BU47" s="7">
        <f t="shared" si="48"/>
        <v>16.865585657470913</v>
      </c>
      <c r="BV47" s="7">
        <f t="shared" si="49"/>
        <v>11.712212262132578</v>
      </c>
      <c r="BW47" s="7">
        <f t="shared" si="50"/>
        <v>11.712212262132578</v>
      </c>
      <c r="BX47" s="7">
        <f t="shared" si="51"/>
        <v>20.821710688235697</v>
      </c>
      <c r="BY47" s="7">
        <f t="shared" si="5"/>
        <v>1.8109265780045076</v>
      </c>
      <c r="BZ47" s="7">
        <f t="shared" si="6"/>
        <v>9.8055048857805041</v>
      </c>
      <c r="CA47" s="7">
        <f t="shared" si="7"/>
        <v>3.8341094554634734</v>
      </c>
      <c r="CB47" s="7">
        <f t="shared" si="8"/>
        <v>34.125975226053647</v>
      </c>
      <c r="CC47" s="7">
        <f t="shared" si="52"/>
        <v>98.632033717046482</v>
      </c>
      <c r="CD47" s="7">
        <f t="shared" si="53"/>
        <v>1.2264913531517219</v>
      </c>
      <c r="CE47" s="7">
        <f t="shared" si="54"/>
        <v>1.7886332233462612</v>
      </c>
      <c r="CF47" s="7">
        <f t="shared" si="55"/>
        <v>7.4028240214517433</v>
      </c>
      <c r="CG47" s="7">
        <f t="shared" si="9"/>
        <v>2.7076902329004038</v>
      </c>
      <c r="CH47" s="7">
        <f t="shared" si="56"/>
        <v>1.3658865304891435E-5</v>
      </c>
      <c r="CI47" s="7">
        <f t="shared" si="57"/>
        <v>23.719999999999672</v>
      </c>
      <c r="CJ47" s="7">
        <f t="shared" si="58"/>
        <v>12.649999999999963</v>
      </c>
      <c r="CK47" s="7">
        <f t="shared" si="99"/>
        <v>185.05420235206373</v>
      </c>
      <c r="CL47" s="14">
        <f t="shared" si="59"/>
        <v>173.98418869319869</v>
      </c>
      <c r="CO47" s="24">
        <v>16500</v>
      </c>
      <c r="CP47" s="27">
        <f t="shared" si="60"/>
        <v>36.795000000000002</v>
      </c>
      <c r="CQ47" s="27">
        <f t="shared" si="61"/>
        <v>2.1816615649929121</v>
      </c>
      <c r="CR47" s="27">
        <f t="shared" si="62"/>
        <v>2.1816615649929121</v>
      </c>
      <c r="CS47" s="27">
        <f t="shared" si="10"/>
        <v>3.1415926535897931</v>
      </c>
      <c r="CT47" s="27">
        <f t="shared" si="11"/>
        <v>3.1415926535897931</v>
      </c>
      <c r="CU47" s="6">
        <f t="shared" si="63"/>
        <v>1.7671458676442586</v>
      </c>
      <c r="CV47" s="28">
        <f t="shared" si="64"/>
        <v>16.865585657470913</v>
      </c>
      <c r="CW47" s="28">
        <f t="shared" si="65"/>
        <v>16.865585657470913</v>
      </c>
      <c r="CX47" s="28">
        <f t="shared" si="66"/>
        <v>11.712212262132578</v>
      </c>
      <c r="CY47" s="28">
        <f t="shared" si="100"/>
        <v>11.712212262132578</v>
      </c>
      <c r="CZ47" s="7">
        <f t="shared" si="68"/>
        <v>20.821710688235697</v>
      </c>
      <c r="DA47" s="28">
        <f t="shared" si="12"/>
        <v>1.8109265780045076</v>
      </c>
      <c r="DB47" s="28">
        <f t="shared" si="13"/>
        <v>9.8055048857805041</v>
      </c>
      <c r="DC47" s="28">
        <f t="shared" si="14"/>
        <v>3.8341094554634734</v>
      </c>
      <c r="DD47" s="28">
        <f t="shared" si="69"/>
        <v>181.31199372935015</v>
      </c>
      <c r="DE47" s="7">
        <f t="shared" si="70"/>
        <v>573.03543697177349</v>
      </c>
      <c r="DF47" s="28">
        <f t="shared" si="71"/>
        <v>1.2264913531517219</v>
      </c>
      <c r="DG47" s="28">
        <f t="shared" si="72"/>
        <v>1.7886332233462612</v>
      </c>
      <c r="DH47" s="28">
        <f t="shared" si="73"/>
        <v>7.4028240214517433</v>
      </c>
      <c r="DI47" s="28">
        <f t="shared" si="15"/>
        <v>2.7076902329004038</v>
      </c>
      <c r="DJ47" s="7">
        <f t="shared" si="74"/>
        <v>1.3658865304891435E-5</v>
      </c>
      <c r="DK47" s="28">
        <f t="shared" si="75"/>
        <v>23.719999999999672</v>
      </c>
      <c r="DL47" s="28">
        <f t="shared" si="76"/>
        <v>12.649999999999963</v>
      </c>
      <c r="DM47" s="28">
        <f t="shared" si="77"/>
        <v>806.6436241100871</v>
      </c>
      <c r="DN47" s="29">
        <f t="shared" si="78"/>
        <v>795.57361045122207</v>
      </c>
      <c r="DP47" s="24">
        <v>16500</v>
      </c>
      <c r="DQ47" s="27">
        <f t="shared" si="79"/>
        <v>36.795000000000002</v>
      </c>
      <c r="DR47" s="27">
        <f t="shared" si="80"/>
        <v>2.1816615649929121</v>
      </c>
      <c r="DS47" s="27">
        <f t="shared" si="81"/>
        <v>2.1816615649929121</v>
      </c>
      <c r="DT47" s="27">
        <f t="shared" si="16"/>
        <v>3.1415926535897931</v>
      </c>
      <c r="DU47" s="27">
        <f t="shared" si="17"/>
        <v>3.1415926535897931</v>
      </c>
      <c r="DV47" s="6">
        <f t="shared" si="82"/>
        <v>1.7671458676442586</v>
      </c>
      <c r="DW47" s="28">
        <f t="shared" si="83"/>
        <v>16.865585657470913</v>
      </c>
      <c r="DX47" s="28">
        <f t="shared" si="84"/>
        <v>16.865585657470913</v>
      </c>
      <c r="DY47" s="28">
        <f t="shared" si="85"/>
        <v>11.712212262132578</v>
      </c>
      <c r="DZ47" s="28">
        <f t="shared" si="101"/>
        <v>11.712212262132578</v>
      </c>
      <c r="EA47" s="7">
        <f t="shared" si="87"/>
        <v>20.821710688235697</v>
      </c>
      <c r="EB47" s="28">
        <f t="shared" si="18"/>
        <v>1.8109265780045076</v>
      </c>
      <c r="EC47" s="28">
        <f t="shared" si="19"/>
        <v>9.8055048857805041</v>
      </c>
      <c r="ED47" s="28">
        <f t="shared" si="20"/>
        <v>3.8341094554634734</v>
      </c>
      <c r="EE47" s="28">
        <f t="shared" si="88"/>
        <v>181.31199372935015</v>
      </c>
      <c r="EF47" s="7">
        <f t="shared" si="89"/>
        <v>1273.2569780480867</v>
      </c>
      <c r="EG47" s="28">
        <f t="shared" si="90"/>
        <v>1.2264913531517219</v>
      </c>
      <c r="EH47" s="28">
        <f t="shared" si="91"/>
        <v>1.7886332233462612</v>
      </c>
      <c r="EI47" s="28">
        <f t="shared" si="92"/>
        <v>7.4028240214517433</v>
      </c>
      <c r="EJ47" s="28">
        <f t="shared" si="21"/>
        <v>2.7076902329004038</v>
      </c>
      <c r="EK47" s="7">
        <f t="shared" si="93"/>
        <v>1.3658865304891435E-5</v>
      </c>
      <c r="EL47" s="28">
        <f t="shared" si="94"/>
        <v>23.719999999999672</v>
      </c>
      <c r="EM47" s="28">
        <f t="shared" si="95"/>
        <v>12.649999999999963</v>
      </c>
      <c r="EN47" s="28">
        <f t="shared" si="96"/>
        <v>1506.8651651864004</v>
      </c>
      <c r="EO47" s="29">
        <f t="shared" si="97"/>
        <v>1495.7951515275354</v>
      </c>
    </row>
    <row r="48" spans="1:145" x14ac:dyDescent="0.25">
      <c r="A48" t="s">
        <v>45</v>
      </c>
      <c r="C48" s="16">
        <v>0.75</v>
      </c>
      <c r="F48" t="s">
        <v>45</v>
      </c>
      <c r="H48" s="16">
        <v>0.75</v>
      </c>
      <c r="J48" t="s">
        <v>45</v>
      </c>
      <c r="L48" s="16">
        <v>0.75</v>
      </c>
      <c r="O48" t="s">
        <v>45</v>
      </c>
      <c r="Q48" s="16">
        <v>0.75</v>
      </c>
      <c r="T48" t="s">
        <v>45</v>
      </c>
      <c r="V48" s="16">
        <v>0.75</v>
      </c>
      <c r="Y48" s="17" t="s">
        <v>45</v>
      </c>
      <c r="Z48" s="17"/>
      <c r="AA48" s="17">
        <v>0.75</v>
      </c>
      <c r="AD48" s="17" t="s">
        <v>45</v>
      </c>
      <c r="AE48" s="17"/>
      <c r="AF48" s="17">
        <v>0.75</v>
      </c>
      <c r="AH48" s="17" t="s">
        <v>45</v>
      </c>
      <c r="AI48" s="17"/>
      <c r="AJ48" s="17">
        <v>0.75</v>
      </c>
      <c r="AL48" s="3">
        <v>17000</v>
      </c>
      <c r="AM48" s="6">
        <f t="shared" si="22"/>
        <v>37.910000000000004</v>
      </c>
      <c r="AN48" s="6">
        <f t="shared" si="23"/>
        <v>2.1816615649929121</v>
      </c>
      <c r="AO48" s="6">
        <f t="shared" si="24"/>
        <v>2.1816615649929121</v>
      </c>
      <c r="AP48" s="6">
        <f t="shared" si="0"/>
        <v>3.1415926535897931</v>
      </c>
      <c r="AQ48" s="6">
        <f t="shared" si="25"/>
        <v>3.1415926535897931</v>
      </c>
      <c r="AR48" s="6">
        <f t="shared" si="26"/>
        <v>1.7671458676442586</v>
      </c>
      <c r="AS48" s="7">
        <f t="shared" si="27"/>
        <v>17.376664010727605</v>
      </c>
      <c r="AT48" s="7">
        <f t="shared" si="28"/>
        <v>17.376664010727605</v>
      </c>
      <c r="AU48" s="7">
        <f t="shared" si="29"/>
        <v>12.067127785227505</v>
      </c>
      <c r="AV48" s="7">
        <f t="shared" si="30"/>
        <v>12.067127785227505</v>
      </c>
      <c r="AW48" s="7">
        <f t="shared" si="31"/>
        <v>21.452671618182233</v>
      </c>
      <c r="AX48" s="7">
        <f t="shared" si="1"/>
        <v>1.9223426300947752</v>
      </c>
      <c r="AY48" s="7">
        <f t="shared" si="2"/>
        <v>10.408782045879025</v>
      </c>
      <c r="AZ48" s="7">
        <f t="shared" si="3"/>
        <v>4.0700004871586559</v>
      </c>
      <c r="BA48" s="7">
        <f t="shared" si="32"/>
        <v>5.8427245417911333</v>
      </c>
      <c r="BB48" s="7">
        <f t="shared" si="33"/>
        <v>104.70030392736982</v>
      </c>
      <c r="BC48" s="7">
        <f t="shared" si="34"/>
        <v>1.2961333893299483</v>
      </c>
      <c r="BD48" s="7">
        <f t="shared" si="35"/>
        <v>1.8901945261061746</v>
      </c>
      <c r="BE48" s="7">
        <f t="shared" si="36"/>
        <v>7.8231675787040462</v>
      </c>
      <c r="BF48" s="7">
        <f t="shared" si="37"/>
        <v>2.8614369842937331</v>
      </c>
      <c r="BG48" s="7">
        <f t="shared" si="38"/>
        <v>1.4434436359079786E-5</v>
      </c>
      <c r="BH48" s="7">
        <f t="shared" si="39"/>
        <v>23.719999999999672</v>
      </c>
      <c r="BI48" s="7">
        <f t="shared" si="40"/>
        <v>12.649999999999963</v>
      </c>
      <c r="BJ48" s="7">
        <f t="shared" si="98"/>
        <v>164.53510054516335</v>
      </c>
      <c r="BK48" s="14">
        <f t="shared" si="41"/>
        <v>153.46508611072727</v>
      </c>
      <c r="BM48" s="3">
        <v>17000</v>
      </c>
      <c r="BN48" s="6">
        <f t="shared" si="42"/>
        <v>37.910000000000004</v>
      </c>
      <c r="BO48" s="6">
        <f t="shared" si="43"/>
        <v>2.1816615649929121</v>
      </c>
      <c r="BP48" s="6">
        <f t="shared" si="44"/>
        <v>2.1816615649929121</v>
      </c>
      <c r="BQ48" s="6">
        <f t="shared" si="4"/>
        <v>3.1415926535897931</v>
      </c>
      <c r="BR48" s="6">
        <f t="shared" si="45"/>
        <v>3.1415926535897931</v>
      </c>
      <c r="BS48" s="6">
        <f t="shared" si="46"/>
        <v>1.7671458676442586</v>
      </c>
      <c r="BT48" s="7">
        <f t="shared" si="47"/>
        <v>17.376664010727605</v>
      </c>
      <c r="BU48" s="7">
        <f t="shared" si="48"/>
        <v>17.376664010727605</v>
      </c>
      <c r="BV48" s="7">
        <f t="shared" si="49"/>
        <v>12.067127785227505</v>
      </c>
      <c r="BW48" s="7">
        <f t="shared" si="50"/>
        <v>12.067127785227505</v>
      </c>
      <c r="BX48" s="7">
        <f t="shared" si="51"/>
        <v>21.452671618182233</v>
      </c>
      <c r="BY48" s="7">
        <f t="shared" si="5"/>
        <v>1.9223426300947752</v>
      </c>
      <c r="BZ48" s="7">
        <f t="shared" si="6"/>
        <v>10.408782045879025</v>
      </c>
      <c r="CA48" s="7">
        <f t="shared" si="7"/>
        <v>4.0700004871586559</v>
      </c>
      <c r="CB48" s="7">
        <f t="shared" si="8"/>
        <v>36.225553132523444</v>
      </c>
      <c r="CC48" s="7">
        <f t="shared" si="52"/>
        <v>104.70030392736982</v>
      </c>
      <c r="CD48" s="7">
        <f t="shared" si="53"/>
        <v>1.2961333893299483</v>
      </c>
      <c r="CE48" s="7">
        <f t="shared" si="54"/>
        <v>1.8901945261061746</v>
      </c>
      <c r="CF48" s="7">
        <f t="shared" si="55"/>
        <v>7.8231675787040462</v>
      </c>
      <c r="CG48" s="7">
        <f t="shared" si="9"/>
        <v>2.8614369842937331</v>
      </c>
      <c r="CH48" s="7">
        <f t="shared" si="56"/>
        <v>1.4434436359079786E-5</v>
      </c>
      <c r="CI48" s="7">
        <f t="shared" si="57"/>
        <v>23.719999999999672</v>
      </c>
      <c r="CJ48" s="7">
        <f t="shared" si="58"/>
        <v>12.649999999999963</v>
      </c>
      <c r="CK48" s="7">
        <f t="shared" si="99"/>
        <v>194.91792913589563</v>
      </c>
      <c r="CL48" s="14">
        <f t="shared" si="59"/>
        <v>183.84791470145956</v>
      </c>
      <c r="CO48" s="24">
        <v>17000</v>
      </c>
      <c r="CP48" s="27">
        <f t="shared" si="60"/>
        <v>37.910000000000004</v>
      </c>
      <c r="CQ48" s="27">
        <f t="shared" si="61"/>
        <v>2.1816615649929121</v>
      </c>
      <c r="CR48" s="27">
        <f t="shared" si="62"/>
        <v>2.1816615649929121</v>
      </c>
      <c r="CS48" s="27">
        <f t="shared" si="10"/>
        <v>3.1415926535897931</v>
      </c>
      <c r="CT48" s="27">
        <f t="shared" si="11"/>
        <v>3.1415926535897931</v>
      </c>
      <c r="CU48" s="6">
        <f t="shared" si="63"/>
        <v>1.7671458676442586</v>
      </c>
      <c r="CV48" s="28">
        <f t="shared" si="64"/>
        <v>17.376664010727605</v>
      </c>
      <c r="CW48" s="28">
        <f t="shared" si="65"/>
        <v>17.376664010727605</v>
      </c>
      <c r="CX48" s="28">
        <f t="shared" si="66"/>
        <v>12.067127785227505</v>
      </c>
      <c r="CY48" s="28">
        <f t="shared" si="100"/>
        <v>12.067127785227505</v>
      </c>
      <c r="CZ48" s="7">
        <f t="shared" si="68"/>
        <v>21.452671618182233</v>
      </c>
      <c r="DA48" s="28">
        <f t="shared" si="12"/>
        <v>1.9223426300947752</v>
      </c>
      <c r="DB48" s="28">
        <f t="shared" si="13"/>
        <v>10.408782045879025</v>
      </c>
      <c r="DC48" s="28">
        <f t="shared" si="14"/>
        <v>4.0700004871586559</v>
      </c>
      <c r="DD48" s="28">
        <f t="shared" si="69"/>
        <v>192.46709343538001</v>
      </c>
      <c r="DE48" s="7">
        <f t="shared" si="70"/>
        <v>608.29106073404057</v>
      </c>
      <c r="DF48" s="28">
        <f t="shared" si="71"/>
        <v>1.2961333893299483</v>
      </c>
      <c r="DG48" s="28">
        <f t="shared" si="72"/>
        <v>1.8901945261061746</v>
      </c>
      <c r="DH48" s="28">
        <f t="shared" si="73"/>
        <v>7.8231675787040462</v>
      </c>
      <c r="DI48" s="28">
        <f t="shared" si="15"/>
        <v>2.8614369842937331</v>
      </c>
      <c r="DJ48" s="7">
        <f t="shared" si="74"/>
        <v>1.4434436359079786E-5</v>
      </c>
      <c r="DK48" s="28">
        <f t="shared" si="75"/>
        <v>23.719999999999672</v>
      </c>
      <c r="DL48" s="28">
        <f t="shared" si="76"/>
        <v>12.649999999999963</v>
      </c>
      <c r="DM48" s="28">
        <f t="shared" si="77"/>
        <v>854.75022624542305</v>
      </c>
      <c r="DN48" s="29">
        <f t="shared" si="78"/>
        <v>843.68021181098698</v>
      </c>
      <c r="DP48" s="24">
        <v>17000</v>
      </c>
      <c r="DQ48" s="27">
        <f t="shared" si="79"/>
        <v>37.910000000000004</v>
      </c>
      <c r="DR48" s="27">
        <f t="shared" si="80"/>
        <v>2.1816615649929121</v>
      </c>
      <c r="DS48" s="27">
        <f t="shared" si="81"/>
        <v>2.1816615649929121</v>
      </c>
      <c r="DT48" s="27">
        <f t="shared" si="16"/>
        <v>3.1415926535897931</v>
      </c>
      <c r="DU48" s="27">
        <f t="shared" si="17"/>
        <v>3.1415926535897931</v>
      </c>
      <c r="DV48" s="6">
        <f t="shared" si="82"/>
        <v>1.7671458676442586</v>
      </c>
      <c r="DW48" s="28">
        <f t="shared" si="83"/>
        <v>17.376664010727605</v>
      </c>
      <c r="DX48" s="28">
        <f t="shared" si="84"/>
        <v>17.376664010727605</v>
      </c>
      <c r="DY48" s="28">
        <f t="shared" si="85"/>
        <v>12.067127785227505</v>
      </c>
      <c r="DZ48" s="28">
        <f t="shared" si="101"/>
        <v>12.067127785227505</v>
      </c>
      <c r="EA48" s="7">
        <f t="shared" si="87"/>
        <v>21.452671618182233</v>
      </c>
      <c r="EB48" s="28">
        <f t="shared" si="18"/>
        <v>1.9223426300947752</v>
      </c>
      <c r="EC48" s="28">
        <f t="shared" si="19"/>
        <v>10.408782045879025</v>
      </c>
      <c r="ED48" s="28">
        <f t="shared" si="20"/>
        <v>4.0700004871586559</v>
      </c>
      <c r="EE48" s="28">
        <f t="shared" si="88"/>
        <v>192.46709343538001</v>
      </c>
      <c r="EF48" s="7">
        <f t="shared" si="89"/>
        <v>1351.5932659537082</v>
      </c>
      <c r="EG48" s="28">
        <f t="shared" si="90"/>
        <v>1.2961333893299483</v>
      </c>
      <c r="EH48" s="28">
        <f t="shared" si="91"/>
        <v>1.8901945261061746</v>
      </c>
      <c r="EI48" s="28">
        <f t="shared" si="92"/>
        <v>7.8231675787040462</v>
      </c>
      <c r="EJ48" s="28">
        <f t="shared" si="21"/>
        <v>2.8614369842937331</v>
      </c>
      <c r="EK48" s="7">
        <f t="shared" si="93"/>
        <v>1.4434436359079786E-5</v>
      </c>
      <c r="EL48" s="28">
        <f t="shared" si="94"/>
        <v>23.719999999999672</v>
      </c>
      <c r="EM48" s="28">
        <f t="shared" si="95"/>
        <v>12.649999999999963</v>
      </c>
      <c r="EN48" s="28">
        <f t="shared" si="96"/>
        <v>1598.0524314650902</v>
      </c>
      <c r="EO48" s="29">
        <f t="shared" si="97"/>
        <v>1586.9824170306542</v>
      </c>
    </row>
    <row r="49" spans="1:145" x14ac:dyDescent="0.25">
      <c r="A49" t="s">
        <v>46</v>
      </c>
      <c r="C49" s="16">
        <v>0.5</v>
      </c>
      <c r="F49" t="s">
        <v>46</v>
      </c>
      <c r="H49" s="16">
        <v>0.5</v>
      </c>
      <c r="J49" t="s">
        <v>46</v>
      </c>
      <c r="L49" s="16">
        <v>0.5</v>
      </c>
      <c r="O49" t="s">
        <v>46</v>
      </c>
      <c r="Q49" s="16">
        <v>0.5</v>
      </c>
      <c r="T49" t="s">
        <v>46</v>
      </c>
      <c r="V49" s="16">
        <v>0.5</v>
      </c>
      <c r="Y49" s="17" t="s">
        <v>46</v>
      </c>
      <c r="Z49" s="17"/>
      <c r="AA49" s="17">
        <v>0.5</v>
      </c>
      <c r="AD49" s="17" t="s">
        <v>46</v>
      </c>
      <c r="AE49" s="17"/>
      <c r="AF49" s="17">
        <v>0.5</v>
      </c>
      <c r="AH49" s="17" t="s">
        <v>46</v>
      </c>
      <c r="AI49" s="17"/>
      <c r="AJ49" s="17">
        <v>0.5</v>
      </c>
      <c r="AL49" s="3">
        <v>17500</v>
      </c>
      <c r="AM49" s="6">
        <f t="shared" si="22"/>
        <v>39.025000000000006</v>
      </c>
      <c r="AN49" s="6">
        <f t="shared" si="23"/>
        <v>2.1816615649929121</v>
      </c>
      <c r="AO49" s="6">
        <f t="shared" si="24"/>
        <v>2.1816615649929121</v>
      </c>
      <c r="AP49" s="6">
        <f t="shared" si="0"/>
        <v>3.1415926535897931</v>
      </c>
      <c r="AQ49" s="6">
        <f t="shared" si="25"/>
        <v>3.1415926535897931</v>
      </c>
      <c r="AR49" s="6">
        <f t="shared" si="26"/>
        <v>1.7671458676442586</v>
      </c>
      <c r="AS49" s="7">
        <f t="shared" si="27"/>
        <v>17.887742363984302</v>
      </c>
      <c r="AT49" s="7">
        <f t="shared" si="28"/>
        <v>17.887742363984302</v>
      </c>
      <c r="AU49" s="7">
        <f t="shared" si="29"/>
        <v>12.422043308322433</v>
      </c>
      <c r="AV49" s="7">
        <f t="shared" si="30"/>
        <v>12.422043308322433</v>
      </c>
      <c r="AW49" s="7">
        <f t="shared" si="31"/>
        <v>22.083632548128769</v>
      </c>
      <c r="AX49" s="7">
        <f t="shared" si="1"/>
        <v>2.037084534486246</v>
      </c>
      <c r="AY49" s="7">
        <f t="shared" si="2"/>
        <v>11.030067479413331</v>
      </c>
      <c r="AZ49" s="7">
        <f t="shared" si="3"/>
        <v>4.3129330421880212</v>
      </c>
      <c r="BA49" s="7">
        <f t="shared" si="32"/>
        <v>6.1914684807042715</v>
      </c>
      <c r="BB49" s="7">
        <f t="shared" si="33"/>
        <v>110.94971653203116</v>
      </c>
      <c r="BC49" s="7">
        <f t="shared" si="34"/>
        <v>1.3675385700622915</v>
      </c>
      <c r="BD49" s="7">
        <f t="shared" si="35"/>
        <v>1.9943270813408418</v>
      </c>
      <c r="BE49" s="7">
        <f t="shared" si="36"/>
        <v>8.2541530771530542</v>
      </c>
      <c r="BF49" s="7">
        <f t="shared" si="37"/>
        <v>3.0190761799966834</v>
      </c>
      <c r="BG49" s="7">
        <f t="shared" si="38"/>
        <v>1.5229642736351227E-5</v>
      </c>
      <c r="BH49" s="7">
        <f t="shared" si="39"/>
        <v>23.719999999999672</v>
      </c>
      <c r="BI49" s="7">
        <f t="shared" si="40"/>
        <v>12.649999999999963</v>
      </c>
      <c r="BJ49" s="7">
        <f t="shared" si="98"/>
        <v>172.87638020701831</v>
      </c>
      <c r="BK49" s="14">
        <f t="shared" si="41"/>
        <v>161.80636497737589</v>
      </c>
      <c r="BM49" s="3">
        <v>17500</v>
      </c>
      <c r="BN49" s="6">
        <f t="shared" si="42"/>
        <v>39.025000000000006</v>
      </c>
      <c r="BO49" s="6">
        <f t="shared" si="43"/>
        <v>2.1816615649929121</v>
      </c>
      <c r="BP49" s="6">
        <f t="shared" si="44"/>
        <v>2.1816615649929121</v>
      </c>
      <c r="BQ49" s="6">
        <f t="shared" si="4"/>
        <v>3.1415926535897931</v>
      </c>
      <c r="BR49" s="6">
        <f t="shared" si="45"/>
        <v>3.1415926535897931</v>
      </c>
      <c r="BS49" s="6">
        <f t="shared" si="46"/>
        <v>1.7671458676442586</v>
      </c>
      <c r="BT49" s="7">
        <f t="shared" si="47"/>
        <v>17.887742363984302</v>
      </c>
      <c r="BU49" s="7">
        <f t="shared" si="48"/>
        <v>17.887742363984302</v>
      </c>
      <c r="BV49" s="7">
        <f t="shared" si="49"/>
        <v>12.422043308322433</v>
      </c>
      <c r="BW49" s="7">
        <f t="shared" si="50"/>
        <v>12.422043308322433</v>
      </c>
      <c r="BX49" s="7">
        <f t="shared" si="51"/>
        <v>22.083632548128769</v>
      </c>
      <c r="BY49" s="7">
        <f t="shared" si="5"/>
        <v>2.037084534486246</v>
      </c>
      <c r="BZ49" s="7">
        <f t="shared" si="6"/>
        <v>11.030067479413331</v>
      </c>
      <c r="CA49" s="7">
        <f t="shared" si="7"/>
        <v>4.3129330421880212</v>
      </c>
      <c r="CB49" s="7">
        <f t="shared" si="8"/>
        <v>38.387805006350533</v>
      </c>
      <c r="CC49" s="7">
        <f t="shared" si="52"/>
        <v>110.94971653203116</v>
      </c>
      <c r="CD49" s="7">
        <f t="shared" si="53"/>
        <v>1.3675385700622915</v>
      </c>
      <c r="CE49" s="7">
        <f t="shared" si="54"/>
        <v>1.9943270813408418</v>
      </c>
      <c r="CF49" s="7">
        <f t="shared" si="55"/>
        <v>8.2541530771530542</v>
      </c>
      <c r="CG49" s="7">
        <f t="shared" si="9"/>
        <v>3.0190761799966834</v>
      </c>
      <c r="CH49" s="7">
        <f t="shared" si="56"/>
        <v>1.5229642736351227E-5</v>
      </c>
      <c r="CI49" s="7">
        <f t="shared" si="57"/>
        <v>23.719999999999672</v>
      </c>
      <c r="CJ49" s="7">
        <f t="shared" si="58"/>
        <v>12.649999999999963</v>
      </c>
      <c r="CK49" s="7">
        <f t="shared" si="99"/>
        <v>205.07271673266456</v>
      </c>
      <c r="CL49" s="14">
        <f t="shared" si="59"/>
        <v>194.00270150302214</v>
      </c>
      <c r="CO49" s="24">
        <v>17500</v>
      </c>
      <c r="CP49" s="27">
        <f t="shared" si="60"/>
        <v>39.025000000000006</v>
      </c>
      <c r="CQ49" s="27">
        <f t="shared" si="61"/>
        <v>2.1816615649929121</v>
      </c>
      <c r="CR49" s="27">
        <f t="shared" si="62"/>
        <v>2.1816615649929121</v>
      </c>
      <c r="CS49" s="27">
        <f t="shared" si="10"/>
        <v>3.1415926535897931</v>
      </c>
      <c r="CT49" s="27">
        <f t="shared" si="11"/>
        <v>3.1415926535897931</v>
      </c>
      <c r="CU49" s="6">
        <f t="shared" si="63"/>
        <v>1.7671458676442586</v>
      </c>
      <c r="CV49" s="28">
        <f t="shared" si="64"/>
        <v>17.887742363984302</v>
      </c>
      <c r="CW49" s="28">
        <f t="shared" si="65"/>
        <v>17.887742363984302</v>
      </c>
      <c r="CX49" s="28">
        <f t="shared" si="66"/>
        <v>12.422043308322433</v>
      </c>
      <c r="CY49" s="28">
        <f t="shared" si="100"/>
        <v>12.422043308322433</v>
      </c>
      <c r="CZ49" s="7">
        <f t="shared" si="68"/>
        <v>22.083632548128769</v>
      </c>
      <c r="DA49" s="28">
        <f t="shared" si="12"/>
        <v>2.037084534486246</v>
      </c>
      <c r="DB49" s="28">
        <f t="shared" si="13"/>
        <v>11.030067479413331</v>
      </c>
      <c r="DC49" s="28">
        <f t="shared" si="14"/>
        <v>4.3129330421880212</v>
      </c>
      <c r="DD49" s="28">
        <f t="shared" si="69"/>
        <v>203.95518119233608</v>
      </c>
      <c r="DE49" s="7">
        <f t="shared" si="70"/>
        <v>644.59909117577831</v>
      </c>
      <c r="DF49" s="28">
        <f t="shared" si="71"/>
        <v>1.3675385700622915</v>
      </c>
      <c r="DG49" s="28">
        <f t="shared" si="72"/>
        <v>1.9943270813408418</v>
      </c>
      <c r="DH49" s="28">
        <f t="shared" si="73"/>
        <v>8.2541530771530542</v>
      </c>
      <c r="DI49" s="28">
        <f t="shared" si="15"/>
        <v>3.0190761799966834</v>
      </c>
      <c r="DJ49" s="7">
        <f t="shared" si="74"/>
        <v>1.5229642736351227E-5</v>
      </c>
      <c r="DK49" s="28">
        <f t="shared" si="75"/>
        <v>23.719999999999672</v>
      </c>
      <c r="DL49" s="28">
        <f t="shared" si="76"/>
        <v>12.649999999999963</v>
      </c>
      <c r="DM49" s="28">
        <f t="shared" si="77"/>
        <v>904.28946756239736</v>
      </c>
      <c r="DN49" s="29">
        <f t="shared" si="78"/>
        <v>893.21945233275494</v>
      </c>
      <c r="DP49" s="24">
        <v>17500</v>
      </c>
      <c r="DQ49" s="27">
        <f t="shared" si="79"/>
        <v>39.025000000000006</v>
      </c>
      <c r="DR49" s="27">
        <f t="shared" si="80"/>
        <v>2.1816615649929121</v>
      </c>
      <c r="DS49" s="27">
        <f t="shared" si="81"/>
        <v>2.1816615649929121</v>
      </c>
      <c r="DT49" s="27">
        <f t="shared" si="16"/>
        <v>3.1415926535897931</v>
      </c>
      <c r="DU49" s="27">
        <f t="shared" si="17"/>
        <v>3.1415926535897931</v>
      </c>
      <c r="DV49" s="6">
        <f t="shared" si="82"/>
        <v>1.7671458676442586</v>
      </c>
      <c r="DW49" s="28">
        <f t="shared" si="83"/>
        <v>17.887742363984302</v>
      </c>
      <c r="DX49" s="28">
        <f t="shared" si="84"/>
        <v>17.887742363984302</v>
      </c>
      <c r="DY49" s="28">
        <f t="shared" si="85"/>
        <v>12.422043308322433</v>
      </c>
      <c r="DZ49" s="28">
        <f t="shared" si="101"/>
        <v>12.422043308322433</v>
      </c>
      <c r="EA49" s="7">
        <f t="shared" si="87"/>
        <v>22.083632548128769</v>
      </c>
      <c r="EB49" s="28">
        <f t="shared" si="18"/>
        <v>2.037084534486246</v>
      </c>
      <c r="EC49" s="28">
        <f t="shared" si="19"/>
        <v>11.030067479413331</v>
      </c>
      <c r="ED49" s="28">
        <f t="shared" si="20"/>
        <v>4.3129330421880212</v>
      </c>
      <c r="EE49" s="28">
        <f t="shared" si="88"/>
        <v>203.95518119233608</v>
      </c>
      <c r="EF49" s="7">
        <f t="shared" si="89"/>
        <v>1432.2679505132289</v>
      </c>
      <c r="EG49" s="28">
        <f t="shared" si="90"/>
        <v>1.3675385700622915</v>
      </c>
      <c r="EH49" s="28">
        <f t="shared" si="91"/>
        <v>1.9943270813408418</v>
      </c>
      <c r="EI49" s="28">
        <f t="shared" si="92"/>
        <v>8.2541530771530542</v>
      </c>
      <c r="EJ49" s="28">
        <f t="shared" si="21"/>
        <v>3.0190761799966834</v>
      </c>
      <c r="EK49" s="7">
        <f t="shared" si="93"/>
        <v>1.5229642736351227E-5</v>
      </c>
      <c r="EL49" s="28">
        <f t="shared" si="94"/>
        <v>23.719999999999672</v>
      </c>
      <c r="EM49" s="28">
        <f t="shared" si="95"/>
        <v>12.649999999999963</v>
      </c>
      <c r="EN49" s="28">
        <f t="shared" si="96"/>
        <v>1691.9583268998479</v>
      </c>
      <c r="EO49" s="29">
        <f t="shared" si="97"/>
        <v>1680.8883116702054</v>
      </c>
    </row>
    <row r="50" spans="1:145" x14ac:dyDescent="0.25">
      <c r="A50" t="s">
        <v>47</v>
      </c>
      <c r="C50" s="16">
        <v>0.66</v>
      </c>
      <c r="F50" t="s">
        <v>47</v>
      </c>
      <c r="H50" s="16">
        <v>0.66</v>
      </c>
      <c r="J50" t="s">
        <v>47</v>
      </c>
      <c r="L50" s="16">
        <v>0.66</v>
      </c>
      <c r="O50" t="s">
        <v>47</v>
      </c>
      <c r="Q50" s="16">
        <v>0.66</v>
      </c>
      <c r="T50" t="s">
        <v>47</v>
      </c>
      <c r="V50" s="16">
        <v>0.66</v>
      </c>
      <c r="Y50" s="17" t="s">
        <v>47</v>
      </c>
      <c r="Z50" s="17"/>
      <c r="AA50" s="17">
        <v>0.66</v>
      </c>
      <c r="AD50" s="17" t="s">
        <v>47</v>
      </c>
      <c r="AE50" s="17"/>
      <c r="AF50" s="17">
        <v>0.66</v>
      </c>
      <c r="AH50" s="17" t="s">
        <v>47</v>
      </c>
      <c r="AI50" s="17"/>
      <c r="AJ50" s="17">
        <v>0.66</v>
      </c>
      <c r="AL50" s="3">
        <v>18000</v>
      </c>
      <c r="AM50" s="6">
        <f t="shared" si="22"/>
        <v>40.14</v>
      </c>
      <c r="AN50" s="6">
        <f t="shared" si="23"/>
        <v>2.1816615649929121</v>
      </c>
      <c r="AO50" s="6">
        <f t="shared" si="24"/>
        <v>2.1816615649929121</v>
      </c>
      <c r="AP50" s="6">
        <f t="shared" si="0"/>
        <v>3.1415926535897931</v>
      </c>
      <c r="AQ50" s="6">
        <f t="shared" si="25"/>
        <v>3.1415926535897931</v>
      </c>
      <c r="AR50" s="6">
        <f t="shared" si="26"/>
        <v>1.7671458676442586</v>
      </c>
      <c r="AS50" s="7">
        <f t="shared" si="27"/>
        <v>18.398820717240994</v>
      </c>
      <c r="AT50" s="7">
        <f t="shared" si="28"/>
        <v>18.398820717240994</v>
      </c>
      <c r="AU50" s="7">
        <f t="shared" si="29"/>
        <v>12.776958831417359</v>
      </c>
      <c r="AV50" s="7">
        <f t="shared" si="30"/>
        <v>12.776958831417359</v>
      </c>
      <c r="AW50" s="7">
        <f t="shared" si="31"/>
        <v>22.714593478075304</v>
      </c>
      <c r="AX50" s="7">
        <f t="shared" si="1"/>
        <v>2.1551522911789176</v>
      </c>
      <c r="AY50" s="7">
        <f t="shared" si="2"/>
        <v>11.669361186383409</v>
      </c>
      <c r="AZ50" s="7">
        <f t="shared" si="3"/>
        <v>4.5629071205515723</v>
      </c>
      <c r="BA50" s="7">
        <f t="shared" si="32"/>
        <v>6.5503209395859079</v>
      </c>
      <c r="BB50" s="7">
        <f t="shared" si="33"/>
        <v>117.38027153103049</v>
      </c>
      <c r="BC50" s="7">
        <f t="shared" si="34"/>
        <v>1.440699244379126</v>
      </c>
      <c r="BD50" s="7">
        <f t="shared" si="35"/>
        <v>2.1010197313862253</v>
      </c>
      <c r="BE50" s="7">
        <f t="shared" si="36"/>
        <v>8.6957343372789655</v>
      </c>
      <c r="BF50" s="7">
        <f t="shared" si="37"/>
        <v>3.1805909291802341</v>
      </c>
      <c r="BG50" s="7">
        <f t="shared" si="38"/>
        <v>1.6044399231405802E-5</v>
      </c>
      <c r="BH50" s="7">
        <f t="shared" si="39"/>
        <v>23.719999999999672</v>
      </c>
      <c r="BI50" s="7">
        <f t="shared" si="40"/>
        <v>12.649999999999963</v>
      </c>
      <c r="BJ50" s="7">
        <f t="shared" si="98"/>
        <v>181.45607335535374</v>
      </c>
      <c r="BK50" s="14">
        <f t="shared" si="41"/>
        <v>170.38605731095481</v>
      </c>
      <c r="BM50" s="3">
        <v>18000</v>
      </c>
      <c r="BN50" s="6">
        <f t="shared" si="42"/>
        <v>40.14</v>
      </c>
      <c r="BO50" s="6">
        <f t="shared" si="43"/>
        <v>2.1816615649929121</v>
      </c>
      <c r="BP50" s="6">
        <f t="shared" si="44"/>
        <v>2.1816615649929121</v>
      </c>
      <c r="BQ50" s="6">
        <f t="shared" si="4"/>
        <v>3.1415926535897931</v>
      </c>
      <c r="BR50" s="6">
        <f t="shared" si="45"/>
        <v>3.1415926535897931</v>
      </c>
      <c r="BS50" s="6">
        <f t="shared" si="46"/>
        <v>1.7671458676442586</v>
      </c>
      <c r="BT50" s="7">
        <f t="shared" si="47"/>
        <v>18.398820717240994</v>
      </c>
      <c r="BU50" s="7">
        <f t="shared" si="48"/>
        <v>18.398820717240994</v>
      </c>
      <c r="BV50" s="7">
        <f t="shared" si="49"/>
        <v>12.776958831417359</v>
      </c>
      <c r="BW50" s="7">
        <f t="shared" si="50"/>
        <v>12.776958831417359</v>
      </c>
      <c r="BX50" s="7">
        <f t="shared" si="51"/>
        <v>22.714593478075304</v>
      </c>
      <c r="BY50" s="7">
        <f t="shared" si="5"/>
        <v>2.1551522911789176</v>
      </c>
      <c r="BZ50" s="7">
        <f t="shared" si="6"/>
        <v>11.669361186383409</v>
      </c>
      <c r="CA50" s="7">
        <f t="shared" si="7"/>
        <v>4.5629071205515723</v>
      </c>
      <c r="CB50" s="7">
        <f t="shared" si="8"/>
        <v>40.612730847534927</v>
      </c>
      <c r="CC50" s="7">
        <f t="shared" si="52"/>
        <v>117.38027153103049</v>
      </c>
      <c r="CD50" s="7">
        <f t="shared" si="53"/>
        <v>1.440699244379126</v>
      </c>
      <c r="CE50" s="7">
        <f t="shared" si="54"/>
        <v>2.1010197313862253</v>
      </c>
      <c r="CF50" s="7">
        <f t="shared" si="55"/>
        <v>8.6957343372789655</v>
      </c>
      <c r="CG50" s="7">
        <f t="shared" si="9"/>
        <v>3.1805909291802341</v>
      </c>
      <c r="CH50" s="7">
        <f t="shared" si="56"/>
        <v>1.6044399231405802E-5</v>
      </c>
      <c r="CI50" s="7">
        <f t="shared" si="57"/>
        <v>23.719999999999672</v>
      </c>
      <c r="CJ50" s="7">
        <f t="shared" si="58"/>
        <v>12.649999999999963</v>
      </c>
      <c r="CK50" s="7">
        <f t="shared" si="99"/>
        <v>215.51848326330276</v>
      </c>
      <c r="CL50" s="14">
        <f t="shared" si="59"/>
        <v>204.44846721890383</v>
      </c>
      <c r="CO50" s="24">
        <v>18000</v>
      </c>
      <c r="CP50" s="27">
        <f t="shared" si="60"/>
        <v>40.14</v>
      </c>
      <c r="CQ50" s="27">
        <f t="shared" si="61"/>
        <v>2.1816615649929121</v>
      </c>
      <c r="CR50" s="27">
        <f t="shared" si="62"/>
        <v>2.1816615649929121</v>
      </c>
      <c r="CS50" s="27">
        <f t="shared" si="10"/>
        <v>3.1415926535897931</v>
      </c>
      <c r="CT50" s="27">
        <f t="shared" si="11"/>
        <v>3.1415926535897931</v>
      </c>
      <c r="CU50" s="6">
        <f t="shared" si="63"/>
        <v>1.7671458676442586</v>
      </c>
      <c r="CV50" s="28">
        <f t="shared" si="64"/>
        <v>18.398820717240994</v>
      </c>
      <c r="CW50" s="28">
        <f t="shared" si="65"/>
        <v>18.398820717240994</v>
      </c>
      <c r="CX50" s="28">
        <f t="shared" si="66"/>
        <v>12.776958831417359</v>
      </c>
      <c r="CY50" s="28">
        <f t="shared" si="100"/>
        <v>12.776958831417359</v>
      </c>
      <c r="CZ50" s="7">
        <f t="shared" si="68"/>
        <v>22.714593478075304</v>
      </c>
      <c r="DA50" s="28">
        <f t="shared" si="12"/>
        <v>2.1551522911789176</v>
      </c>
      <c r="DB50" s="28">
        <f t="shared" si="13"/>
        <v>11.669361186383409</v>
      </c>
      <c r="DC50" s="28">
        <f t="shared" si="14"/>
        <v>4.5629071205515723</v>
      </c>
      <c r="DD50" s="28">
        <f t="shared" si="69"/>
        <v>215.77625700021844</v>
      </c>
      <c r="DE50" s="7">
        <f t="shared" si="70"/>
        <v>681.9595282969866</v>
      </c>
      <c r="DF50" s="28">
        <f t="shared" si="71"/>
        <v>1.440699244379126</v>
      </c>
      <c r="DG50" s="28">
        <f t="shared" si="72"/>
        <v>2.1010197313862253</v>
      </c>
      <c r="DH50" s="28">
        <f t="shared" si="73"/>
        <v>8.6957343372789655</v>
      </c>
      <c r="DI50" s="28">
        <f t="shared" si="15"/>
        <v>3.1805909291802341</v>
      </c>
      <c r="DJ50" s="7">
        <f t="shared" si="74"/>
        <v>1.6044399231405802E-5</v>
      </c>
      <c r="DK50" s="28">
        <f t="shared" si="75"/>
        <v>23.719999999999672</v>
      </c>
      <c r="DL50" s="28">
        <f t="shared" si="76"/>
        <v>12.649999999999963</v>
      </c>
      <c r="DM50" s="28">
        <f t="shared" si="77"/>
        <v>955.26126618194246</v>
      </c>
      <c r="DN50" s="29">
        <f t="shared" si="78"/>
        <v>944.19125013754353</v>
      </c>
      <c r="DP50" s="24">
        <v>18000</v>
      </c>
      <c r="DQ50" s="27">
        <f t="shared" si="79"/>
        <v>40.14</v>
      </c>
      <c r="DR50" s="27">
        <f t="shared" si="80"/>
        <v>2.1816615649929121</v>
      </c>
      <c r="DS50" s="27">
        <f t="shared" si="81"/>
        <v>2.1816615649929121</v>
      </c>
      <c r="DT50" s="27">
        <f t="shared" si="16"/>
        <v>3.1415926535897931</v>
      </c>
      <c r="DU50" s="27">
        <f t="shared" si="17"/>
        <v>3.1415926535897931</v>
      </c>
      <c r="DV50" s="6">
        <f t="shared" si="82"/>
        <v>1.7671458676442586</v>
      </c>
      <c r="DW50" s="28">
        <f t="shared" si="83"/>
        <v>18.398820717240994</v>
      </c>
      <c r="DX50" s="28">
        <f t="shared" si="84"/>
        <v>18.398820717240994</v>
      </c>
      <c r="DY50" s="28">
        <f t="shared" si="85"/>
        <v>12.776958831417359</v>
      </c>
      <c r="DZ50" s="28">
        <f t="shared" si="101"/>
        <v>12.776958831417359</v>
      </c>
      <c r="EA50" s="7">
        <f t="shared" si="87"/>
        <v>22.714593478075304</v>
      </c>
      <c r="EB50" s="28">
        <f t="shared" si="18"/>
        <v>2.1551522911789176</v>
      </c>
      <c r="EC50" s="28">
        <f t="shared" si="19"/>
        <v>11.669361186383409</v>
      </c>
      <c r="ED50" s="28">
        <f t="shared" si="20"/>
        <v>4.5629071205515723</v>
      </c>
      <c r="EE50" s="28">
        <f t="shared" si="88"/>
        <v>215.77625700021844</v>
      </c>
      <c r="EF50" s="7">
        <f t="shared" si="89"/>
        <v>1515.2810317266485</v>
      </c>
      <c r="EG50" s="28">
        <f t="shared" si="90"/>
        <v>1.440699244379126</v>
      </c>
      <c r="EH50" s="28">
        <f t="shared" si="91"/>
        <v>2.1010197313862253</v>
      </c>
      <c r="EI50" s="28">
        <f t="shared" si="92"/>
        <v>8.6957343372789655</v>
      </c>
      <c r="EJ50" s="28">
        <f t="shared" si="21"/>
        <v>3.1805909291802341</v>
      </c>
      <c r="EK50" s="7">
        <f t="shared" si="93"/>
        <v>1.6044399231405802E-5</v>
      </c>
      <c r="EL50" s="28">
        <f t="shared" si="94"/>
        <v>23.719999999999672</v>
      </c>
      <c r="EM50" s="28">
        <f t="shared" si="95"/>
        <v>12.649999999999963</v>
      </c>
      <c r="EN50" s="28">
        <f t="shared" si="96"/>
        <v>1788.5827696116041</v>
      </c>
      <c r="EO50" s="29">
        <f t="shared" si="97"/>
        <v>1777.5127535672052</v>
      </c>
    </row>
    <row r="51" spans="1:145" x14ac:dyDescent="0.25">
      <c r="A51" t="s">
        <v>48</v>
      </c>
      <c r="C51" s="16">
        <v>1.2</v>
      </c>
      <c r="F51" t="s">
        <v>48</v>
      </c>
      <c r="H51" s="16">
        <v>1.2</v>
      </c>
      <c r="J51" t="s">
        <v>48</v>
      </c>
      <c r="L51" s="16">
        <v>1.2</v>
      </c>
      <c r="O51" t="s">
        <v>48</v>
      </c>
      <c r="Q51" s="16">
        <v>1.2</v>
      </c>
      <c r="T51" t="s">
        <v>48</v>
      </c>
      <c r="V51" s="16">
        <v>1.2</v>
      </c>
      <c r="Y51" s="17" t="s">
        <v>48</v>
      </c>
      <c r="Z51" s="17"/>
      <c r="AA51" s="17">
        <v>1.2</v>
      </c>
      <c r="AD51" s="17" t="s">
        <v>48</v>
      </c>
      <c r="AE51" s="17"/>
      <c r="AF51" s="17">
        <v>1.2</v>
      </c>
      <c r="AH51" s="17" t="s">
        <v>48</v>
      </c>
      <c r="AI51" s="17"/>
      <c r="AJ51" s="17">
        <v>1.2</v>
      </c>
      <c r="AL51" s="3">
        <v>18500</v>
      </c>
      <c r="AM51" s="6">
        <f t="shared" si="22"/>
        <v>41.255000000000003</v>
      </c>
      <c r="AN51" s="6">
        <f t="shared" si="23"/>
        <v>2.1816615649929121</v>
      </c>
      <c r="AO51" s="6">
        <f t="shared" si="24"/>
        <v>2.1816615649929121</v>
      </c>
      <c r="AP51" s="6">
        <f t="shared" si="0"/>
        <v>3.1415926535897931</v>
      </c>
      <c r="AQ51" s="6">
        <f t="shared" si="25"/>
        <v>3.1415926535897931</v>
      </c>
      <c r="AR51" s="6">
        <f t="shared" si="26"/>
        <v>1.7671458676442586</v>
      </c>
      <c r="AS51" s="7">
        <f t="shared" si="27"/>
        <v>18.909899070497691</v>
      </c>
      <c r="AT51" s="7">
        <f t="shared" si="28"/>
        <v>18.909899070497691</v>
      </c>
      <c r="AU51" s="7">
        <f t="shared" si="29"/>
        <v>13.131874354512286</v>
      </c>
      <c r="AV51" s="7">
        <f t="shared" si="30"/>
        <v>13.131874354512286</v>
      </c>
      <c r="AW51" s="7">
        <f t="shared" si="31"/>
        <v>23.34555440802184</v>
      </c>
      <c r="AX51" s="7">
        <f t="shared" si="1"/>
        <v>2.2765459001727923</v>
      </c>
      <c r="AY51" s="7">
        <f t="shared" si="2"/>
        <v>12.326663166789265</v>
      </c>
      <c r="AZ51" s="7">
        <f t="shared" si="3"/>
        <v>4.8199227222493075</v>
      </c>
      <c r="BA51" s="7">
        <f t="shared" si="32"/>
        <v>6.9192819184360399</v>
      </c>
      <c r="BB51" s="7">
        <f t="shared" si="33"/>
        <v>123.99196892436785</v>
      </c>
      <c r="BC51" s="7">
        <f t="shared" si="34"/>
        <v>1.5156080087381512</v>
      </c>
      <c r="BD51" s="7">
        <f t="shared" si="35"/>
        <v>2.2102616794098036</v>
      </c>
      <c r="BE51" s="7">
        <f t="shared" si="36"/>
        <v>9.1478666729772673</v>
      </c>
      <c r="BF51" s="7">
        <f t="shared" si="37"/>
        <v>3.3459648872536847</v>
      </c>
      <c r="BG51" s="7">
        <f t="shared" si="38"/>
        <v>1.6878623394427042E-5</v>
      </c>
      <c r="BH51" s="7">
        <f t="shared" si="39"/>
        <v>23.719999999999672</v>
      </c>
      <c r="BI51" s="7">
        <f t="shared" si="40"/>
        <v>12.649999999999963</v>
      </c>
      <c r="BJ51" s="7">
        <f t="shared" si="98"/>
        <v>190.27410075901724</v>
      </c>
      <c r="BK51" s="14">
        <f t="shared" si="41"/>
        <v>179.20408388039414</v>
      </c>
      <c r="BM51" s="3">
        <v>18500</v>
      </c>
      <c r="BN51" s="6">
        <f t="shared" si="42"/>
        <v>41.255000000000003</v>
      </c>
      <c r="BO51" s="6">
        <f t="shared" si="43"/>
        <v>2.1816615649929121</v>
      </c>
      <c r="BP51" s="6">
        <f t="shared" si="44"/>
        <v>2.1816615649929121</v>
      </c>
      <c r="BQ51" s="6">
        <f t="shared" si="4"/>
        <v>3.1415926535897931</v>
      </c>
      <c r="BR51" s="6">
        <f t="shared" si="45"/>
        <v>3.1415926535897931</v>
      </c>
      <c r="BS51" s="6">
        <f t="shared" si="46"/>
        <v>1.7671458676442586</v>
      </c>
      <c r="BT51" s="7">
        <f t="shared" si="47"/>
        <v>18.909899070497691</v>
      </c>
      <c r="BU51" s="7">
        <f t="shared" si="48"/>
        <v>18.909899070497691</v>
      </c>
      <c r="BV51" s="7">
        <f t="shared" si="49"/>
        <v>13.131874354512286</v>
      </c>
      <c r="BW51" s="7">
        <f t="shared" si="50"/>
        <v>13.131874354512286</v>
      </c>
      <c r="BX51" s="7">
        <f t="shared" si="51"/>
        <v>23.34555440802184</v>
      </c>
      <c r="BY51" s="7">
        <f t="shared" si="5"/>
        <v>2.2765459001727923</v>
      </c>
      <c r="BZ51" s="7">
        <f t="shared" si="6"/>
        <v>12.326663166789265</v>
      </c>
      <c r="CA51" s="7">
        <f t="shared" si="7"/>
        <v>4.8199227222493075</v>
      </c>
      <c r="CB51" s="7">
        <f t="shared" si="8"/>
        <v>42.900330656076633</v>
      </c>
      <c r="CC51" s="7">
        <f t="shared" si="52"/>
        <v>123.99196892436785</v>
      </c>
      <c r="CD51" s="7">
        <f t="shared" si="53"/>
        <v>1.5156080087381512</v>
      </c>
      <c r="CE51" s="7">
        <f t="shared" si="54"/>
        <v>2.2102616794098036</v>
      </c>
      <c r="CF51" s="7">
        <f t="shared" si="55"/>
        <v>9.1478666729772673</v>
      </c>
      <c r="CG51" s="7">
        <f t="shared" si="9"/>
        <v>3.3459648872536847</v>
      </c>
      <c r="CH51" s="7">
        <f t="shared" si="56"/>
        <v>1.6878623394427042E-5</v>
      </c>
      <c r="CI51" s="7">
        <f t="shared" si="57"/>
        <v>23.719999999999672</v>
      </c>
      <c r="CJ51" s="7">
        <f t="shared" si="58"/>
        <v>12.649999999999963</v>
      </c>
      <c r="CK51" s="7">
        <f t="shared" si="99"/>
        <v>226.25514949665785</v>
      </c>
      <c r="CL51" s="14">
        <f t="shared" si="59"/>
        <v>215.18513261803474</v>
      </c>
      <c r="CO51" s="24">
        <v>18500</v>
      </c>
      <c r="CP51" s="27">
        <f t="shared" si="60"/>
        <v>41.255000000000003</v>
      </c>
      <c r="CQ51" s="27">
        <f t="shared" si="61"/>
        <v>2.1816615649929121</v>
      </c>
      <c r="CR51" s="27">
        <f t="shared" si="62"/>
        <v>2.1816615649929121</v>
      </c>
      <c r="CS51" s="27">
        <f t="shared" si="10"/>
        <v>3.1415926535897931</v>
      </c>
      <c r="CT51" s="27">
        <f t="shared" si="11"/>
        <v>3.1415926535897931</v>
      </c>
      <c r="CU51" s="6">
        <f t="shared" si="63"/>
        <v>1.7671458676442586</v>
      </c>
      <c r="CV51" s="28">
        <f t="shared" si="64"/>
        <v>18.909899070497691</v>
      </c>
      <c r="CW51" s="28">
        <f t="shared" si="65"/>
        <v>18.909899070497691</v>
      </c>
      <c r="CX51" s="28">
        <f t="shared" si="66"/>
        <v>13.131874354512286</v>
      </c>
      <c r="CY51" s="28">
        <f t="shared" si="100"/>
        <v>13.131874354512286</v>
      </c>
      <c r="CZ51" s="7">
        <f t="shared" si="68"/>
        <v>23.34555440802184</v>
      </c>
      <c r="DA51" s="28">
        <f t="shared" si="12"/>
        <v>2.2765459001727923</v>
      </c>
      <c r="DB51" s="28">
        <f t="shared" si="13"/>
        <v>12.326663166789265</v>
      </c>
      <c r="DC51" s="28">
        <f t="shared" si="14"/>
        <v>4.8199227222493075</v>
      </c>
      <c r="DD51" s="28">
        <f t="shared" si="69"/>
        <v>227.93032085902703</v>
      </c>
      <c r="DE51" s="7">
        <f t="shared" si="70"/>
        <v>720.37237209766556</v>
      </c>
      <c r="DF51" s="28">
        <f t="shared" si="71"/>
        <v>1.5156080087381512</v>
      </c>
      <c r="DG51" s="28">
        <f t="shared" si="72"/>
        <v>2.2102616794098036</v>
      </c>
      <c r="DH51" s="28">
        <f t="shared" si="73"/>
        <v>9.1478666729772673</v>
      </c>
      <c r="DI51" s="28">
        <f t="shared" si="15"/>
        <v>3.3459648872536847</v>
      </c>
      <c r="DJ51" s="7">
        <f t="shared" si="74"/>
        <v>1.6878623394427042E-5</v>
      </c>
      <c r="DK51" s="28">
        <f t="shared" si="75"/>
        <v>23.719999999999672</v>
      </c>
      <c r="DL51" s="28">
        <f t="shared" si="76"/>
        <v>12.649999999999963</v>
      </c>
      <c r="DM51" s="28">
        <f t="shared" si="77"/>
        <v>1007.6655428729058</v>
      </c>
      <c r="DN51" s="29">
        <f t="shared" si="78"/>
        <v>996.59552599428275</v>
      </c>
      <c r="DP51" s="24">
        <v>18500</v>
      </c>
      <c r="DQ51" s="27">
        <f t="shared" si="79"/>
        <v>41.255000000000003</v>
      </c>
      <c r="DR51" s="27">
        <f t="shared" si="80"/>
        <v>2.1816615649929121</v>
      </c>
      <c r="DS51" s="27">
        <f t="shared" si="81"/>
        <v>2.1816615649929121</v>
      </c>
      <c r="DT51" s="27">
        <f t="shared" si="16"/>
        <v>3.1415926535897931</v>
      </c>
      <c r="DU51" s="27">
        <f t="shared" si="17"/>
        <v>3.1415926535897931</v>
      </c>
      <c r="DV51" s="6">
        <f t="shared" si="82"/>
        <v>1.7671458676442586</v>
      </c>
      <c r="DW51" s="28">
        <f t="shared" si="83"/>
        <v>18.909899070497691</v>
      </c>
      <c r="DX51" s="28">
        <f t="shared" si="84"/>
        <v>18.909899070497691</v>
      </c>
      <c r="DY51" s="28">
        <f t="shared" si="85"/>
        <v>13.131874354512286</v>
      </c>
      <c r="DZ51" s="28">
        <f t="shared" si="101"/>
        <v>13.131874354512286</v>
      </c>
      <c r="EA51" s="7">
        <f t="shared" si="87"/>
        <v>23.34555440802184</v>
      </c>
      <c r="EB51" s="28">
        <f t="shared" si="18"/>
        <v>2.2765459001727923</v>
      </c>
      <c r="EC51" s="28">
        <f t="shared" si="19"/>
        <v>12.326663166789265</v>
      </c>
      <c r="ED51" s="28">
        <f t="shared" si="20"/>
        <v>4.8199227222493075</v>
      </c>
      <c r="EE51" s="28">
        <f t="shared" si="88"/>
        <v>227.93032085902703</v>
      </c>
      <c r="EF51" s="7">
        <f t="shared" si="89"/>
        <v>1600.6325095939674</v>
      </c>
      <c r="EG51" s="28">
        <f t="shared" si="90"/>
        <v>1.5156080087381512</v>
      </c>
      <c r="EH51" s="28">
        <f t="shared" si="91"/>
        <v>2.2102616794098036</v>
      </c>
      <c r="EI51" s="28">
        <f t="shared" si="92"/>
        <v>9.1478666729772673</v>
      </c>
      <c r="EJ51" s="28">
        <f t="shared" si="21"/>
        <v>3.3459648872536847</v>
      </c>
      <c r="EK51" s="7">
        <f t="shared" si="93"/>
        <v>1.6878623394427042E-5</v>
      </c>
      <c r="EL51" s="28">
        <f t="shared" si="94"/>
        <v>23.719999999999672</v>
      </c>
      <c r="EM51" s="28">
        <f t="shared" si="95"/>
        <v>12.649999999999963</v>
      </c>
      <c r="EN51" s="28">
        <f t="shared" si="96"/>
        <v>1887.9256803692076</v>
      </c>
      <c r="EO51" s="29">
        <f t="shared" si="97"/>
        <v>1876.8556634905844</v>
      </c>
    </row>
    <row r="52" spans="1:145" x14ac:dyDescent="0.25">
      <c r="A52" t="s">
        <v>49</v>
      </c>
      <c r="C52" s="16">
        <v>1.2</v>
      </c>
      <c r="F52" t="s">
        <v>49</v>
      </c>
      <c r="H52" s="16">
        <v>1.2</v>
      </c>
      <c r="I52">
        <v>1</v>
      </c>
      <c r="J52" t="s">
        <v>49</v>
      </c>
      <c r="L52" s="16">
        <v>1.2</v>
      </c>
      <c r="O52" t="s">
        <v>49</v>
      </c>
      <c r="Q52" s="16">
        <v>1.2</v>
      </c>
      <c r="T52" t="s">
        <v>49</v>
      </c>
      <c r="V52" s="16">
        <v>1.2</v>
      </c>
      <c r="Y52" s="17" t="s">
        <v>49</v>
      </c>
      <c r="Z52" s="17"/>
      <c r="AA52" s="17">
        <v>1.2</v>
      </c>
      <c r="AD52" s="17" t="s">
        <v>49</v>
      </c>
      <c r="AE52" s="17"/>
      <c r="AF52" s="17">
        <v>1.2</v>
      </c>
      <c r="AH52" s="17" t="s">
        <v>49</v>
      </c>
      <c r="AI52" s="17"/>
      <c r="AJ52" s="17">
        <v>1.2</v>
      </c>
      <c r="AL52" s="3">
        <v>19000</v>
      </c>
      <c r="AM52" s="6">
        <f t="shared" si="22"/>
        <v>42.370000000000005</v>
      </c>
      <c r="AN52" s="6">
        <f t="shared" si="23"/>
        <v>2.1816615649929121</v>
      </c>
      <c r="AO52" s="6">
        <f t="shared" si="24"/>
        <v>2.1816615649929121</v>
      </c>
      <c r="AP52" s="6">
        <f t="shared" si="0"/>
        <v>3.1415926535897931</v>
      </c>
      <c r="AQ52" s="6">
        <f t="shared" si="25"/>
        <v>3.1415926535897931</v>
      </c>
      <c r="AR52" s="6">
        <f t="shared" si="26"/>
        <v>1.7671458676442586</v>
      </c>
      <c r="AS52" s="7">
        <f t="shared" si="27"/>
        <v>19.420977423754383</v>
      </c>
      <c r="AT52" s="7">
        <f t="shared" si="28"/>
        <v>19.420977423754383</v>
      </c>
      <c r="AU52" s="7">
        <f t="shared" si="29"/>
        <v>13.486789877607213</v>
      </c>
      <c r="AV52" s="7">
        <f t="shared" si="30"/>
        <v>13.486789877607213</v>
      </c>
      <c r="AW52" s="7">
        <f t="shared" si="31"/>
        <v>23.97651533796838</v>
      </c>
      <c r="AX52" s="7">
        <f t="shared" si="1"/>
        <v>2.4012653614678685</v>
      </c>
      <c r="AY52" s="7">
        <f t="shared" si="2"/>
        <v>13.001973420630897</v>
      </c>
      <c r="AZ52" s="7">
        <f t="shared" si="3"/>
        <v>5.0839798472812276</v>
      </c>
      <c r="BA52" s="7">
        <f t="shared" si="32"/>
        <v>7.2983514172546702</v>
      </c>
      <c r="BB52" s="7">
        <f t="shared" si="33"/>
        <v>130.78480871204329</v>
      </c>
      <c r="BC52" s="7">
        <f t="shared" si="34"/>
        <v>1.5922576924714069</v>
      </c>
      <c r="BD52" s="7">
        <f t="shared" si="35"/>
        <v>2.3220424681874685</v>
      </c>
      <c r="BE52" s="7">
        <f t="shared" si="36"/>
        <v>9.610506803720229</v>
      </c>
      <c r="BF52" s="7">
        <f t="shared" si="37"/>
        <v>3.5151822237364212</v>
      </c>
      <c r="BG52" s="7">
        <f t="shared" si="38"/>
        <v>1.773223536901187E-5</v>
      </c>
      <c r="BH52" s="7">
        <f t="shared" si="39"/>
        <v>23.719999999999672</v>
      </c>
      <c r="BI52" s="7">
        <f t="shared" si="40"/>
        <v>12.649999999999963</v>
      </c>
      <c r="BJ52" s="7">
        <f t="shared" si="98"/>
        <v>199.3303856790285</v>
      </c>
      <c r="BK52" s="14">
        <f t="shared" si="41"/>
        <v>188.26036794679345</v>
      </c>
      <c r="BM52" s="3">
        <v>19000</v>
      </c>
      <c r="BN52" s="6">
        <f t="shared" si="42"/>
        <v>42.370000000000005</v>
      </c>
      <c r="BO52" s="6">
        <f t="shared" si="43"/>
        <v>2.1816615649929121</v>
      </c>
      <c r="BP52" s="6">
        <f t="shared" si="44"/>
        <v>2.1816615649929121</v>
      </c>
      <c r="BQ52" s="6">
        <f t="shared" si="4"/>
        <v>3.1415926535897931</v>
      </c>
      <c r="BR52" s="6">
        <f t="shared" si="45"/>
        <v>3.1415926535897931</v>
      </c>
      <c r="BS52" s="6">
        <f t="shared" si="46"/>
        <v>1.7671458676442586</v>
      </c>
      <c r="BT52" s="7">
        <f t="shared" si="47"/>
        <v>19.420977423754383</v>
      </c>
      <c r="BU52" s="7">
        <f t="shared" si="48"/>
        <v>19.420977423754383</v>
      </c>
      <c r="BV52" s="7">
        <f t="shared" si="49"/>
        <v>13.486789877607213</v>
      </c>
      <c r="BW52" s="7">
        <f t="shared" si="50"/>
        <v>13.486789877607213</v>
      </c>
      <c r="BX52" s="7">
        <f t="shared" si="51"/>
        <v>23.97651533796838</v>
      </c>
      <c r="BY52" s="7">
        <f t="shared" si="5"/>
        <v>2.4012653614678685</v>
      </c>
      <c r="BZ52" s="7">
        <f t="shared" si="6"/>
        <v>13.001973420630897</v>
      </c>
      <c r="CA52" s="7">
        <f t="shared" si="7"/>
        <v>5.0839798472812276</v>
      </c>
      <c r="CB52" s="7">
        <f t="shared" si="8"/>
        <v>45.25060443197566</v>
      </c>
      <c r="CC52" s="7">
        <f t="shared" si="52"/>
        <v>130.78480871204329</v>
      </c>
      <c r="CD52" s="7">
        <f t="shared" si="53"/>
        <v>1.5922576924714069</v>
      </c>
      <c r="CE52" s="7">
        <f t="shared" si="54"/>
        <v>2.3220424681874685</v>
      </c>
      <c r="CF52" s="7">
        <f t="shared" si="55"/>
        <v>9.610506803720229</v>
      </c>
      <c r="CG52" s="7">
        <f t="shared" si="9"/>
        <v>3.5151822237364212</v>
      </c>
      <c r="CH52" s="7">
        <f t="shared" si="56"/>
        <v>1.773223536901187E-5</v>
      </c>
      <c r="CI52" s="7">
        <f t="shared" si="57"/>
        <v>23.719999999999672</v>
      </c>
      <c r="CJ52" s="7">
        <f t="shared" si="58"/>
        <v>12.649999999999963</v>
      </c>
      <c r="CK52" s="7">
        <f t="shared" si="99"/>
        <v>237.2826386937495</v>
      </c>
      <c r="CL52" s="14">
        <f t="shared" si="59"/>
        <v>226.2126209615144</v>
      </c>
      <c r="CO52" s="24">
        <v>19000</v>
      </c>
      <c r="CP52" s="27">
        <f t="shared" si="60"/>
        <v>42.370000000000005</v>
      </c>
      <c r="CQ52" s="27">
        <f t="shared" si="61"/>
        <v>2.1816615649929121</v>
      </c>
      <c r="CR52" s="27">
        <f t="shared" si="62"/>
        <v>2.1816615649929121</v>
      </c>
      <c r="CS52" s="27">
        <f t="shared" si="10"/>
        <v>3.1415926535897931</v>
      </c>
      <c r="CT52" s="27">
        <f t="shared" si="11"/>
        <v>3.1415926535897931</v>
      </c>
      <c r="CU52" s="6">
        <f t="shared" si="63"/>
        <v>1.7671458676442586</v>
      </c>
      <c r="CV52" s="28">
        <f t="shared" si="64"/>
        <v>19.420977423754383</v>
      </c>
      <c r="CW52" s="28">
        <f t="shared" si="65"/>
        <v>19.420977423754383</v>
      </c>
      <c r="CX52" s="28">
        <f t="shared" si="66"/>
        <v>13.486789877607213</v>
      </c>
      <c r="CY52" s="28">
        <f t="shared" si="100"/>
        <v>13.486789877607213</v>
      </c>
      <c r="CZ52" s="7">
        <f t="shared" si="68"/>
        <v>23.97651533796838</v>
      </c>
      <c r="DA52" s="28">
        <f t="shared" si="12"/>
        <v>2.4012653614678685</v>
      </c>
      <c r="DB52" s="28">
        <f t="shared" si="13"/>
        <v>13.001973420630897</v>
      </c>
      <c r="DC52" s="28">
        <f t="shared" si="14"/>
        <v>5.0839798472812276</v>
      </c>
      <c r="DD52" s="28">
        <f t="shared" si="69"/>
        <v>240.41737276876194</v>
      </c>
      <c r="DE52" s="7">
        <f t="shared" si="70"/>
        <v>759.83762257781552</v>
      </c>
      <c r="DF52" s="28">
        <f t="shared" si="71"/>
        <v>1.5922576924714069</v>
      </c>
      <c r="DG52" s="28">
        <f t="shared" si="72"/>
        <v>2.3220424681874685</v>
      </c>
      <c r="DH52" s="28">
        <f t="shared" si="73"/>
        <v>9.610506803720229</v>
      </c>
      <c r="DI52" s="28">
        <f t="shared" si="15"/>
        <v>3.5151822237364212</v>
      </c>
      <c r="DJ52" s="7">
        <f t="shared" si="74"/>
        <v>1.773223536901187E-5</v>
      </c>
      <c r="DK52" s="28">
        <f t="shared" si="75"/>
        <v>23.719999999999672</v>
      </c>
      <c r="DL52" s="28">
        <f t="shared" si="76"/>
        <v>12.649999999999963</v>
      </c>
      <c r="DM52" s="28">
        <f t="shared" si="77"/>
        <v>1061.502220896308</v>
      </c>
      <c r="DN52" s="29">
        <f t="shared" si="78"/>
        <v>1050.4322031640729</v>
      </c>
      <c r="DP52" s="24">
        <v>19000</v>
      </c>
      <c r="DQ52" s="27">
        <f t="shared" si="79"/>
        <v>42.370000000000005</v>
      </c>
      <c r="DR52" s="27">
        <f t="shared" si="80"/>
        <v>2.1816615649929121</v>
      </c>
      <c r="DS52" s="27">
        <f t="shared" si="81"/>
        <v>2.1816615649929121</v>
      </c>
      <c r="DT52" s="27">
        <f t="shared" si="16"/>
        <v>3.1415926535897931</v>
      </c>
      <c r="DU52" s="27">
        <f t="shared" si="17"/>
        <v>3.1415926535897931</v>
      </c>
      <c r="DV52" s="6">
        <f t="shared" si="82"/>
        <v>1.7671458676442586</v>
      </c>
      <c r="DW52" s="28">
        <f t="shared" si="83"/>
        <v>19.420977423754383</v>
      </c>
      <c r="DX52" s="28">
        <f t="shared" si="84"/>
        <v>19.420977423754383</v>
      </c>
      <c r="DY52" s="28">
        <f t="shared" si="85"/>
        <v>13.486789877607213</v>
      </c>
      <c r="DZ52" s="28">
        <f t="shared" si="101"/>
        <v>13.486789877607213</v>
      </c>
      <c r="EA52" s="7">
        <f t="shared" si="87"/>
        <v>23.97651533796838</v>
      </c>
      <c r="EB52" s="28">
        <f t="shared" si="18"/>
        <v>2.4012653614678685</v>
      </c>
      <c r="EC52" s="28">
        <f t="shared" si="19"/>
        <v>13.001973420630897</v>
      </c>
      <c r="ED52" s="28">
        <f t="shared" si="20"/>
        <v>5.0839798472812276</v>
      </c>
      <c r="EE52" s="28">
        <f t="shared" si="88"/>
        <v>240.41737276876194</v>
      </c>
      <c r="EF52" s="7">
        <f t="shared" si="89"/>
        <v>1688.3223841151862</v>
      </c>
      <c r="EG52" s="28">
        <f t="shared" si="90"/>
        <v>1.5922576924714069</v>
      </c>
      <c r="EH52" s="28">
        <f t="shared" si="91"/>
        <v>2.3220424681874685</v>
      </c>
      <c r="EI52" s="28">
        <f t="shared" si="92"/>
        <v>9.610506803720229</v>
      </c>
      <c r="EJ52" s="28">
        <f t="shared" si="21"/>
        <v>3.5151822237364212</v>
      </c>
      <c r="EK52" s="7">
        <f t="shared" si="93"/>
        <v>1.773223536901187E-5</v>
      </c>
      <c r="EL52" s="28">
        <f t="shared" si="94"/>
        <v>23.719999999999672</v>
      </c>
      <c r="EM52" s="28">
        <f t="shared" si="95"/>
        <v>12.649999999999963</v>
      </c>
      <c r="EN52" s="28">
        <f t="shared" si="96"/>
        <v>1989.9869824336786</v>
      </c>
      <c r="EO52" s="29">
        <f t="shared" si="97"/>
        <v>1978.9169647014435</v>
      </c>
    </row>
    <row r="53" spans="1:145" x14ac:dyDescent="0.25">
      <c r="A53" t="s">
        <v>50</v>
      </c>
      <c r="C53" s="16">
        <v>0.1</v>
      </c>
      <c r="F53" t="s">
        <v>50</v>
      </c>
      <c r="H53" s="16">
        <v>0.1</v>
      </c>
      <c r="J53" t="s">
        <v>50</v>
      </c>
      <c r="L53" s="16">
        <v>0.1</v>
      </c>
      <c r="O53" t="s">
        <v>50</v>
      </c>
      <c r="Q53" s="16">
        <v>0.1</v>
      </c>
      <c r="T53" t="s">
        <v>50</v>
      </c>
      <c r="V53" s="16">
        <v>0.1</v>
      </c>
      <c r="Y53" s="17" t="s">
        <v>50</v>
      </c>
      <c r="Z53" s="17"/>
      <c r="AA53" s="17">
        <v>0.1</v>
      </c>
      <c r="AD53" s="17" t="s">
        <v>50</v>
      </c>
      <c r="AE53" s="17"/>
      <c r="AF53" s="17">
        <v>0.1</v>
      </c>
      <c r="AH53" s="17" t="s">
        <v>50</v>
      </c>
      <c r="AI53" s="17"/>
      <c r="AJ53" s="17">
        <v>0.1</v>
      </c>
      <c r="AL53" s="3">
        <v>19500</v>
      </c>
      <c r="AM53" s="6">
        <f t="shared" si="22"/>
        <v>43.485000000000007</v>
      </c>
      <c r="AN53" s="6">
        <f t="shared" si="23"/>
        <v>2.1816615649929121</v>
      </c>
      <c r="AO53" s="6">
        <f t="shared" si="24"/>
        <v>2.1816615649929121</v>
      </c>
      <c r="AP53" s="6">
        <f t="shared" si="0"/>
        <v>3.1415926535897931</v>
      </c>
      <c r="AQ53" s="6">
        <f t="shared" si="25"/>
        <v>3.1415926535897931</v>
      </c>
      <c r="AR53" s="6">
        <f t="shared" si="26"/>
        <v>1.7671458676442586</v>
      </c>
      <c r="AS53" s="7">
        <f t="shared" si="27"/>
        <v>19.93205577701108</v>
      </c>
      <c r="AT53" s="7">
        <f t="shared" si="28"/>
        <v>19.93205577701108</v>
      </c>
      <c r="AU53" s="7">
        <f t="shared" si="29"/>
        <v>13.841705400702139</v>
      </c>
      <c r="AV53" s="7">
        <f t="shared" si="30"/>
        <v>13.841705400702139</v>
      </c>
      <c r="AW53" s="7">
        <f t="shared" si="31"/>
        <v>24.607476267914915</v>
      </c>
      <c r="AX53" s="7">
        <f t="shared" si="1"/>
        <v>2.5293106750641474</v>
      </c>
      <c r="AY53" s="7">
        <f t="shared" si="2"/>
        <v>13.695291947908308</v>
      </c>
      <c r="AZ53" s="7">
        <f t="shared" si="3"/>
        <v>5.3550784956473318</v>
      </c>
      <c r="BA53" s="7">
        <f t="shared" si="32"/>
        <v>7.6875294360417952</v>
      </c>
      <c r="BB53" s="7">
        <f t="shared" si="33"/>
        <v>137.75879089405666</v>
      </c>
      <c r="BC53" s="7">
        <f t="shared" si="34"/>
        <v>1.6706413444531758</v>
      </c>
      <c r="BD53" s="7">
        <f t="shared" si="35"/>
        <v>2.4363519606608812</v>
      </c>
      <c r="BE53" s="7">
        <f t="shared" si="36"/>
        <v>10.083612774087369</v>
      </c>
      <c r="BF53" s="7">
        <f t="shared" si="37"/>
        <v>3.6882275928250148</v>
      </c>
      <c r="BG53" s="7">
        <f t="shared" si="38"/>
        <v>1.8605157743697416E-5</v>
      </c>
      <c r="BH53" s="7">
        <f t="shared" si="39"/>
        <v>23.719999999999672</v>
      </c>
      <c r="BI53" s="7">
        <f t="shared" si="40"/>
        <v>12.649999999999963</v>
      </c>
      <c r="BJ53" s="7">
        <f t="shared" si="98"/>
        <v>208.62485372590208</v>
      </c>
      <c r="BK53" s="14">
        <f t="shared" si="41"/>
        <v>197.5548351207446</v>
      </c>
      <c r="BM53" s="3">
        <v>19500</v>
      </c>
      <c r="BN53" s="6">
        <f t="shared" si="42"/>
        <v>43.485000000000007</v>
      </c>
      <c r="BO53" s="6">
        <f t="shared" si="43"/>
        <v>2.1816615649929121</v>
      </c>
      <c r="BP53" s="6">
        <f t="shared" si="44"/>
        <v>2.1816615649929121</v>
      </c>
      <c r="BQ53" s="6">
        <f t="shared" si="4"/>
        <v>3.1415926535897931</v>
      </c>
      <c r="BR53" s="6">
        <f t="shared" si="45"/>
        <v>3.1415926535897931</v>
      </c>
      <c r="BS53" s="6">
        <f t="shared" si="46"/>
        <v>1.7671458676442586</v>
      </c>
      <c r="BT53" s="7">
        <f t="shared" si="47"/>
        <v>19.93205577701108</v>
      </c>
      <c r="BU53" s="7">
        <f t="shared" si="48"/>
        <v>19.93205577701108</v>
      </c>
      <c r="BV53" s="7">
        <f t="shared" si="49"/>
        <v>13.841705400702139</v>
      </c>
      <c r="BW53" s="7">
        <f t="shared" si="50"/>
        <v>13.841705400702139</v>
      </c>
      <c r="BX53" s="7">
        <f t="shared" si="51"/>
        <v>24.607476267914915</v>
      </c>
      <c r="BY53" s="7">
        <f t="shared" si="5"/>
        <v>2.5293106750641474</v>
      </c>
      <c r="BZ53" s="7">
        <f t="shared" si="6"/>
        <v>13.695291947908308</v>
      </c>
      <c r="CA53" s="7">
        <f t="shared" si="7"/>
        <v>5.3550784956473318</v>
      </c>
      <c r="CB53" s="7">
        <f t="shared" si="8"/>
        <v>47.66355217523197</v>
      </c>
      <c r="CC53" s="7">
        <f t="shared" si="52"/>
        <v>137.75879089405666</v>
      </c>
      <c r="CD53" s="7">
        <f t="shared" si="53"/>
        <v>1.6706413444531758</v>
      </c>
      <c r="CE53" s="7">
        <f t="shared" si="54"/>
        <v>2.4363519606608812</v>
      </c>
      <c r="CF53" s="7">
        <f t="shared" si="55"/>
        <v>10.083612774087369</v>
      </c>
      <c r="CG53" s="7">
        <f t="shared" si="9"/>
        <v>3.6882275928250148</v>
      </c>
      <c r="CH53" s="7">
        <f t="shared" si="56"/>
        <v>1.8605157743697416E-5</v>
      </c>
      <c r="CI53" s="7">
        <f t="shared" si="57"/>
        <v>23.719999999999672</v>
      </c>
      <c r="CJ53" s="7">
        <f t="shared" si="58"/>
        <v>12.649999999999963</v>
      </c>
      <c r="CK53" s="7">
        <f t="shared" si="99"/>
        <v>248.60087646509226</v>
      </c>
      <c r="CL53" s="14">
        <f t="shared" si="59"/>
        <v>237.53085785993483</v>
      </c>
      <c r="CO53" s="24">
        <v>19500</v>
      </c>
      <c r="CP53" s="27">
        <f t="shared" si="60"/>
        <v>43.485000000000007</v>
      </c>
      <c r="CQ53" s="27">
        <f t="shared" si="61"/>
        <v>2.1816615649929121</v>
      </c>
      <c r="CR53" s="27">
        <f t="shared" si="62"/>
        <v>2.1816615649929121</v>
      </c>
      <c r="CS53" s="27">
        <f t="shared" si="10"/>
        <v>3.1415926535897931</v>
      </c>
      <c r="CT53" s="27">
        <f t="shared" si="11"/>
        <v>3.1415926535897931</v>
      </c>
      <c r="CU53" s="6">
        <f t="shared" si="63"/>
        <v>1.7671458676442586</v>
      </c>
      <c r="CV53" s="28">
        <f t="shared" si="64"/>
        <v>19.93205577701108</v>
      </c>
      <c r="CW53" s="28">
        <f t="shared" si="65"/>
        <v>19.93205577701108</v>
      </c>
      <c r="CX53" s="28">
        <f t="shared" si="66"/>
        <v>13.841705400702139</v>
      </c>
      <c r="CY53" s="28">
        <f t="shared" si="100"/>
        <v>13.841705400702139</v>
      </c>
      <c r="CZ53" s="7">
        <f t="shared" si="68"/>
        <v>24.607476267914915</v>
      </c>
      <c r="DA53" s="28">
        <f t="shared" si="12"/>
        <v>2.5293106750641474</v>
      </c>
      <c r="DB53" s="28">
        <f t="shared" si="13"/>
        <v>13.695291947908308</v>
      </c>
      <c r="DC53" s="28">
        <f t="shared" si="14"/>
        <v>5.3550784956473318</v>
      </c>
      <c r="DD53" s="28">
        <f t="shared" si="69"/>
        <v>253.23741272942303</v>
      </c>
      <c r="DE53" s="7">
        <f t="shared" si="70"/>
        <v>800.35527973743581</v>
      </c>
      <c r="DF53" s="28">
        <f t="shared" si="71"/>
        <v>1.6706413444531758</v>
      </c>
      <c r="DG53" s="28">
        <f t="shared" si="72"/>
        <v>2.4363519606608812</v>
      </c>
      <c r="DH53" s="28">
        <f t="shared" si="73"/>
        <v>10.083612774087369</v>
      </c>
      <c r="DI53" s="28">
        <f t="shared" si="15"/>
        <v>3.6882275928250148</v>
      </c>
      <c r="DJ53" s="7">
        <f t="shared" si="74"/>
        <v>1.8605157743697416E-5</v>
      </c>
      <c r="DK53" s="28">
        <f t="shared" si="75"/>
        <v>23.719999999999672</v>
      </c>
      <c r="DL53" s="28">
        <f t="shared" si="76"/>
        <v>12.649999999999963</v>
      </c>
      <c r="DM53" s="28">
        <f t="shared" si="77"/>
        <v>1116.7712258626625</v>
      </c>
      <c r="DN53" s="29">
        <f t="shared" si="78"/>
        <v>1105.7012072575051</v>
      </c>
      <c r="DP53" s="24">
        <v>19500</v>
      </c>
      <c r="DQ53" s="27">
        <f t="shared" si="79"/>
        <v>43.485000000000007</v>
      </c>
      <c r="DR53" s="27">
        <f t="shared" si="80"/>
        <v>2.1816615649929121</v>
      </c>
      <c r="DS53" s="27">
        <f t="shared" si="81"/>
        <v>2.1816615649929121</v>
      </c>
      <c r="DT53" s="27">
        <f t="shared" si="16"/>
        <v>3.1415926535897931</v>
      </c>
      <c r="DU53" s="27">
        <f t="shared" si="17"/>
        <v>3.1415926535897931</v>
      </c>
      <c r="DV53" s="6">
        <f t="shared" si="82"/>
        <v>1.7671458676442586</v>
      </c>
      <c r="DW53" s="28">
        <f t="shared" si="83"/>
        <v>19.93205577701108</v>
      </c>
      <c r="DX53" s="28">
        <f t="shared" si="84"/>
        <v>19.93205577701108</v>
      </c>
      <c r="DY53" s="28">
        <f t="shared" si="85"/>
        <v>13.841705400702139</v>
      </c>
      <c r="DZ53" s="28">
        <f t="shared" si="101"/>
        <v>13.841705400702139</v>
      </c>
      <c r="EA53" s="7">
        <f t="shared" si="87"/>
        <v>24.607476267914915</v>
      </c>
      <c r="EB53" s="28">
        <f t="shared" si="18"/>
        <v>2.5293106750641474</v>
      </c>
      <c r="EC53" s="28">
        <f t="shared" si="19"/>
        <v>13.695291947908308</v>
      </c>
      <c r="ED53" s="28">
        <f t="shared" si="20"/>
        <v>5.3550784956473318</v>
      </c>
      <c r="EE53" s="28">
        <f t="shared" si="88"/>
        <v>253.23741272942303</v>
      </c>
      <c r="EF53" s="7">
        <f t="shared" si="89"/>
        <v>1778.3506552903032</v>
      </c>
      <c r="EG53" s="28">
        <f t="shared" si="90"/>
        <v>1.6706413444531758</v>
      </c>
      <c r="EH53" s="28">
        <f t="shared" si="91"/>
        <v>2.4363519606608812</v>
      </c>
      <c r="EI53" s="28">
        <f t="shared" si="92"/>
        <v>10.083612774087369</v>
      </c>
      <c r="EJ53" s="28">
        <f t="shared" si="21"/>
        <v>3.6882275928250148</v>
      </c>
      <c r="EK53" s="7">
        <f t="shared" si="93"/>
        <v>1.8605157743697416E-5</v>
      </c>
      <c r="EL53" s="28">
        <f t="shared" si="94"/>
        <v>23.719999999999672</v>
      </c>
      <c r="EM53" s="28">
        <f t="shared" si="95"/>
        <v>12.649999999999963</v>
      </c>
      <c r="EN53" s="28">
        <f t="shared" si="96"/>
        <v>2094.7666014155302</v>
      </c>
      <c r="EO53" s="29">
        <f t="shared" si="97"/>
        <v>2083.6965828103725</v>
      </c>
    </row>
    <row r="54" spans="1:145" x14ac:dyDescent="0.25">
      <c r="A54" t="s">
        <v>51</v>
      </c>
      <c r="C54" s="16" t="s">
        <v>77</v>
      </c>
      <c r="F54" t="s">
        <v>51</v>
      </c>
      <c r="H54" s="16" t="s">
        <v>77</v>
      </c>
      <c r="J54" t="s">
        <v>51</v>
      </c>
      <c r="L54" s="16" t="s">
        <v>77</v>
      </c>
      <c r="O54" t="s">
        <v>51</v>
      </c>
      <c r="Q54" s="16">
        <v>0.04</v>
      </c>
      <c r="T54" t="s">
        <v>51</v>
      </c>
      <c r="V54" s="16">
        <v>0.04</v>
      </c>
      <c r="Y54" s="17" t="s">
        <v>51</v>
      </c>
      <c r="Z54" s="17"/>
      <c r="AA54" s="17">
        <v>0.04</v>
      </c>
      <c r="AD54" s="17" t="s">
        <v>51</v>
      </c>
      <c r="AE54" s="17"/>
      <c r="AF54" s="17">
        <v>0.04</v>
      </c>
      <c r="AH54" s="17" t="s">
        <v>51</v>
      </c>
      <c r="AI54" s="17"/>
      <c r="AJ54" s="17">
        <v>0.04</v>
      </c>
      <c r="AL54" s="3">
        <v>20000</v>
      </c>
      <c r="AM54" s="6">
        <f t="shared" si="22"/>
        <v>44.6</v>
      </c>
      <c r="AN54" s="6">
        <f t="shared" si="23"/>
        <v>2.1816615649929121</v>
      </c>
      <c r="AO54" s="6">
        <f t="shared" si="24"/>
        <v>2.1816615649929121</v>
      </c>
      <c r="AP54" s="6">
        <f t="shared" si="0"/>
        <v>3.1415926535897931</v>
      </c>
      <c r="AQ54" s="6">
        <f t="shared" si="25"/>
        <v>3.1415926535897931</v>
      </c>
      <c r="AR54" s="6">
        <f t="shared" si="26"/>
        <v>1.7671458676442586</v>
      </c>
      <c r="AS54" s="7">
        <f t="shared" si="27"/>
        <v>20.443134130267772</v>
      </c>
      <c r="AT54" s="7">
        <f t="shared" si="28"/>
        <v>20.443134130267772</v>
      </c>
      <c r="AU54" s="7">
        <f t="shared" si="29"/>
        <v>14.196620923797065</v>
      </c>
      <c r="AV54" s="7">
        <f t="shared" si="30"/>
        <v>14.196620923797065</v>
      </c>
      <c r="AW54" s="7">
        <f t="shared" si="31"/>
        <v>25.238437197861447</v>
      </c>
      <c r="AX54" s="7">
        <f t="shared" si="1"/>
        <v>2.6606818409616273</v>
      </c>
      <c r="AY54" s="7">
        <f t="shared" si="2"/>
        <v>14.406618748621494</v>
      </c>
      <c r="AZ54" s="7">
        <f t="shared" si="3"/>
        <v>5.6332186673476201</v>
      </c>
      <c r="BA54" s="7">
        <f t="shared" si="32"/>
        <v>8.0868159747974158</v>
      </c>
      <c r="BB54" s="7">
        <f t="shared" si="33"/>
        <v>144.913915470408</v>
      </c>
      <c r="BC54" s="7">
        <f t="shared" si="34"/>
        <v>1.7507522208573365</v>
      </c>
      <c r="BD54" s="7">
        <f t="shared" si="35"/>
        <v>2.553180322083616</v>
      </c>
      <c r="BE54" s="7">
        <f t="shared" si="36"/>
        <v>10.567143879871619</v>
      </c>
      <c r="BF54" s="7">
        <f t="shared" si="37"/>
        <v>3.8650861063654656</v>
      </c>
      <c r="BG54" s="7">
        <f t="shared" si="38"/>
        <v>1.9497315415620153E-5</v>
      </c>
      <c r="BH54" s="7">
        <f t="shared" si="39"/>
        <v>23.719999999999672</v>
      </c>
      <c r="BI54" s="7">
        <f t="shared" si="40"/>
        <v>12.649999999999963</v>
      </c>
      <c r="BJ54" s="7">
        <f t="shared" si="98"/>
        <v>218.15743272862926</v>
      </c>
      <c r="BK54" s="14">
        <f t="shared" si="41"/>
        <v>207.08741323131414</v>
      </c>
      <c r="BM54" s="3">
        <v>20000</v>
      </c>
      <c r="BN54" s="6">
        <f t="shared" si="42"/>
        <v>44.6</v>
      </c>
      <c r="BO54" s="6">
        <f t="shared" si="43"/>
        <v>2.1816615649929121</v>
      </c>
      <c r="BP54" s="6">
        <f t="shared" si="44"/>
        <v>2.1816615649929121</v>
      </c>
      <c r="BQ54" s="6">
        <f t="shared" si="4"/>
        <v>3.1415926535897931</v>
      </c>
      <c r="BR54" s="6">
        <f t="shared" si="45"/>
        <v>3.1415926535897931</v>
      </c>
      <c r="BS54" s="6">
        <f t="shared" si="46"/>
        <v>1.7671458676442586</v>
      </c>
      <c r="BT54" s="7">
        <f t="shared" si="47"/>
        <v>20.443134130267772</v>
      </c>
      <c r="BU54" s="7">
        <f t="shared" si="48"/>
        <v>20.443134130267772</v>
      </c>
      <c r="BV54" s="7">
        <f t="shared" si="49"/>
        <v>14.196620923797065</v>
      </c>
      <c r="BW54" s="7">
        <f t="shared" si="50"/>
        <v>14.196620923797065</v>
      </c>
      <c r="BX54" s="7">
        <f t="shared" si="51"/>
        <v>25.238437197861447</v>
      </c>
      <c r="BY54" s="7">
        <f t="shared" si="5"/>
        <v>2.6606818409616273</v>
      </c>
      <c r="BZ54" s="7">
        <f t="shared" si="6"/>
        <v>14.406618748621494</v>
      </c>
      <c r="CA54" s="7">
        <f t="shared" si="7"/>
        <v>5.6332186673476201</v>
      </c>
      <c r="CB54" s="7">
        <f t="shared" si="8"/>
        <v>50.139173885845587</v>
      </c>
      <c r="CC54" s="7">
        <f t="shared" si="52"/>
        <v>144.913915470408</v>
      </c>
      <c r="CD54" s="7">
        <f t="shared" si="53"/>
        <v>1.7507522208573365</v>
      </c>
      <c r="CE54" s="7">
        <f t="shared" si="54"/>
        <v>2.553180322083616</v>
      </c>
      <c r="CF54" s="7">
        <f t="shared" si="55"/>
        <v>10.567143879871619</v>
      </c>
      <c r="CG54" s="7">
        <f t="shared" si="9"/>
        <v>3.8650861063654656</v>
      </c>
      <c r="CH54" s="7">
        <f t="shared" si="56"/>
        <v>1.9497315415620153E-5</v>
      </c>
      <c r="CI54" s="7">
        <f t="shared" si="57"/>
        <v>23.719999999999672</v>
      </c>
      <c r="CJ54" s="7">
        <f t="shared" si="58"/>
        <v>12.649999999999963</v>
      </c>
      <c r="CK54" s="7">
        <f t="shared" si="99"/>
        <v>260.20979063967746</v>
      </c>
      <c r="CL54" s="14">
        <f t="shared" si="59"/>
        <v>249.13977114236235</v>
      </c>
      <c r="CO54" s="24">
        <v>20000</v>
      </c>
      <c r="CP54" s="27">
        <f t="shared" si="60"/>
        <v>44.6</v>
      </c>
      <c r="CQ54" s="27">
        <f t="shared" si="61"/>
        <v>2.1816615649929121</v>
      </c>
      <c r="CR54" s="27">
        <f t="shared" si="62"/>
        <v>2.1816615649929121</v>
      </c>
      <c r="CS54" s="27">
        <f t="shared" si="10"/>
        <v>3.1415926535897931</v>
      </c>
      <c r="CT54" s="27">
        <f t="shared" si="11"/>
        <v>3.1415926535897931</v>
      </c>
      <c r="CU54" s="6">
        <f t="shared" si="63"/>
        <v>1.7671458676442586</v>
      </c>
      <c r="CV54" s="28">
        <f t="shared" si="64"/>
        <v>20.443134130267772</v>
      </c>
      <c r="CW54" s="28">
        <f t="shared" si="65"/>
        <v>20.443134130267772</v>
      </c>
      <c r="CX54" s="28">
        <f t="shared" si="66"/>
        <v>14.196620923797065</v>
      </c>
      <c r="CY54" s="28">
        <f t="shared" si="100"/>
        <v>14.196620923797065</v>
      </c>
      <c r="CZ54" s="7">
        <f t="shared" si="68"/>
        <v>25.238437197861447</v>
      </c>
      <c r="DA54" s="28">
        <f t="shared" si="12"/>
        <v>2.6606818409616273</v>
      </c>
      <c r="DB54" s="28">
        <f t="shared" si="13"/>
        <v>14.406618748621494</v>
      </c>
      <c r="DC54" s="28">
        <f t="shared" si="14"/>
        <v>5.6332186673476201</v>
      </c>
      <c r="DD54" s="28">
        <f t="shared" si="69"/>
        <v>266.39044074101037</v>
      </c>
      <c r="DE54" s="7">
        <f t="shared" si="70"/>
        <v>841.92534357652664</v>
      </c>
      <c r="DF54" s="28">
        <f t="shared" si="71"/>
        <v>1.7507522208573365</v>
      </c>
      <c r="DG54" s="28">
        <f t="shared" si="72"/>
        <v>2.553180322083616</v>
      </c>
      <c r="DH54" s="28">
        <f t="shared" si="73"/>
        <v>10.567143879871619</v>
      </c>
      <c r="DI54" s="28">
        <f t="shared" si="15"/>
        <v>3.8650861063654656</v>
      </c>
      <c r="DJ54" s="7">
        <f t="shared" si="74"/>
        <v>1.9497315415620153E-5</v>
      </c>
      <c r="DK54" s="28">
        <f t="shared" si="75"/>
        <v>23.719999999999672</v>
      </c>
      <c r="DL54" s="28">
        <f t="shared" si="76"/>
        <v>12.649999999999963</v>
      </c>
      <c r="DM54" s="28">
        <f t="shared" si="77"/>
        <v>1173.4724856009605</v>
      </c>
      <c r="DN54" s="29">
        <f t="shared" si="78"/>
        <v>1162.4024661036453</v>
      </c>
      <c r="DP54" s="24">
        <v>20000</v>
      </c>
      <c r="DQ54" s="27">
        <f t="shared" si="79"/>
        <v>44.6</v>
      </c>
      <c r="DR54" s="27">
        <f t="shared" si="80"/>
        <v>2.1816615649929121</v>
      </c>
      <c r="DS54" s="27">
        <f t="shared" si="81"/>
        <v>2.1816615649929121</v>
      </c>
      <c r="DT54" s="27">
        <f t="shared" si="16"/>
        <v>3.1415926535897931</v>
      </c>
      <c r="DU54" s="27">
        <f t="shared" si="17"/>
        <v>3.1415926535897931</v>
      </c>
      <c r="DV54" s="6">
        <f t="shared" si="82"/>
        <v>1.7671458676442586</v>
      </c>
      <c r="DW54" s="28">
        <f t="shared" si="83"/>
        <v>20.443134130267772</v>
      </c>
      <c r="DX54" s="28">
        <f t="shared" si="84"/>
        <v>20.443134130267772</v>
      </c>
      <c r="DY54" s="28">
        <f t="shared" si="85"/>
        <v>14.196620923797065</v>
      </c>
      <c r="DZ54" s="28">
        <f t="shared" si="101"/>
        <v>14.196620923797065</v>
      </c>
      <c r="EA54" s="7">
        <f t="shared" si="87"/>
        <v>25.238437197861447</v>
      </c>
      <c r="EB54" s="28">
        <f t="shared" si="18"/>
        <v>2.6606818409616273</v>
      </c>
      <c r="EC54" s="28">
        <f t="shared" si="19"/>
        <v>14.406618748621494</v>
      </c>
      <c r="ED54" s="28">
        <f t="shared" si="20"/>
        <v>5.6332186673476201</v>
      </c>
      <c r="EE54" s="28">
        <f t="shared" si="88"/>
        <v>266.39044074101037</v>
      </c>
      <c r="EF54" s="7">
        <f t="shared" si="89"/>
        <v>1870.717323119319</v>
      </c>
      <c r="EG54" s="28">
        <f t="shared" si="90"/>
        <v>1.7507522208573365</v>
      </c>
      <c r="EH54" s="28">
        <f t="shared" si="91"/>
        <v>2.553180322083616</v>
      </c>
      <c r="EI54" s="28">
        <f t="shared" si="92"/>
        <v>10.567143879871619</v>
      </c>
      <c r="EJ54" s="28">
        <f t="shared" si="21"/>
        <v>3.8650861063654656</v>
      </c>
      <c r="EK54" s="7">
        <f t="shared" si="93"/>
        <v>1.9497315415620153E-5</v>
      </c>
      <c r="EL54" s="28">
        <f t="shared" si="94"/>
        <v>23.719999999999672</v>
      </c>
      <c r="EM54" s="28">
        <f t="shared" si="95"/>
        <v>12.649999999999963</v>
      </c>
      <c r="EN54" s="28">
        <f t="shared" si="96"/>
        <v>2202.264465143754</v>
      </c>
      <c r="EO54" s="29">
        <f t="shared" si="97"/>
        <v>2191.1944456464389</v>
      </c>
    </row>
    <row r="55" spans="1:145" x14ac:dyDescent="0.25">
      <c r="A55" t="s">
        <v>52</v>
      </c>
      <c r="C55" s="5">
        <f>SUMPRODUCT(C33:C54,D33:D54)</f>
        <v>0.41</v>
      </c>
      <c r="F55" t="s">
        <v>52</v>
      </c>
      <c r="H55" s="5">
        <f>SUMPRODUCT(H33:H54,I33:I54)</f>
        <v>2.2199999999999998</v>
      </c>
      <c r="J55" t="s">
        <v>52</v>
      </c>
      <c r="L55" s="5">
        <f>SUMPRODUCT(L33:L54,M33:M54)</f>
        <v>1.8</v>
      </c>
      <c r="O55" t="s">
        <v>52</v>
      </c>
      <c r="Q55" s="5">
        <f>SUMPRODUCT(Q33:Q54,R33:R54)</f>
        <v>16.021127231870121</v>
      </c>
      <c r="T55" t="s">
        <v>52</v>
      </c>
      <c r="V55" s="5">
        <f>SUMPRODUCT(V33:V54,W33:W54)</f>
        <v>14.65112723187012</v>
      </c>
      <c r="Y55" s="17" t="s">
        <v>52</v>
      </c>
      <c r="Z55" s="17"/>
      <c r="AA55" s="18">
        <f>SUMPRODUCT(AA33:AA54,AB33:AB54)</f>
        <v>85.120571674806087</v>
      </c>
      <c r="AD55" s="17" t="s">
        <v>52</v>
      </c>
      <c r="AE55" s="17"/>
      <c r="AF55" s="18">
        <f>SUMPRODUCT(AF33:AF54,AG33:AG54)</f>
        <v>189.13378626831371</v>
      </c>
      <c r="AH55" s="17" t="s">
        <v>52</v>
      </c>
      <c r="AI55" s="17"/>
      <c r="AJ55" s="18">
        <f>SUMPRODUCT(AJ33:AJ54,AK33:AK54)</f>
        <v>2.5840056305659291</v>
      </c>
      <c r="AL55" s="3">
        <v>20500</v>
      </c>
      <c r="AM55" s="6">
        <f t="shared" si="22"/>
        <v>45.715000000000003</v>
      </c>
      <c r="AN55" s="6">
        <f t="shared" si="23"/>
        <v>2.1816615649929121</v>
      </c>
      <c r="AO55" s="6">
        <f t="shared" si="24"/>
        <v>2.1816615649929121</v>
      </c>
      <c r="AP55" s="6">
        <f t="shared" si="0"/>
        <v>3.1415926535897931</v>
      </c>
      <c r="AQ55" s="6">
        <f t="shared" si="25"/>
        <v>3.1415926535897931</v>
      </c>
      <c r="AR55" s="6">
        <f t="shared" si="26"/>
        <v>1.7671458676442586</v>
      </c>
      <c r="AS55" s="7">
        <f t="shared" si="27"/>
        <v>20.954212483524469</v>
      </c>
      <c r="AT55" s="7">
        <f t="shared" si="28"/>
        <v>20.954212483524469</v>
      </c>
      <c r="AU55" s="7">
        <f t="shared" si="29"/>
        <v>14.551536446891992</v>
      </c>
      <c r="AV55" s="7">
        <f t="shared" si="30"/>
        <v>14.551536446891992</v>
      </c>
      <c r="AW55" s="7">
        <f t="shared" si="31"/>
        <v>25.869398127807987</v>
      </c>
      <c r="AX55" s="7">
        <f t="shared" si="1"/>
        <v>2.7953788591603099</v>
      </c>
      <c r="AY55" s="7">
        <f t="shared" si="2"/>
        <v>15.135953822770459</v>
      </c>
      <c r="AZ55" s="7">
        <f t="shared" si="3"/>
        <v>5.9184003623820933</v>
      </c>
      <c r="BA55" s="7">
        <f t="shared" si="32"/>
        <v>8.4962110335215346</v>
      </c>
      <c r="BB55" s="7">
        <f t="shared" si="33"/>
        <v>152.25018244109745</v>
      </c>
      <c r="BC55" s="7">
        <f t="shared" si="34"/>
        <v>1.8325837738898068</v>
      </c>
      <c r="BD55" s="7">
        <f t="shared" si="35"/>
        <v>2.6725180035893019</v>
      </c>
      <c r="BE55" s="7">
        <f t="shared" si="36"/>
        <v>11.061060600070897</v>
      </c>
      <c r="BF55" s="7">
        <f t="shared" si="37"/>
        <v>4.0457433089781949</v>
      </c>
      <c r="BG55" s="7">
        <f t="shared" si="38"/>
        <v>2.0408635465034561E-5</v>
      </c>
      <c r="BH55" s="7">
        <f t="shared" si="39"/>
        <v>23.719999999999672</v>
      </c>
      <c r="BI55" s="7">
        <f t="shared" si="40"/>
        <v>12.649999999999963</v>
      </c>
      <c r="BJ55" s="7">
        <f t="shared" si="98"/>
        <v>227.92805261409518</v>
      </c>
      <c r="BK55" s="14">
        <f t="shared" si="41"/>
        <v>216.85803220546001</v>
      </c>
      <c r="BM55" s="3">
        <v>20500</v>
      </c>
      <c r="BN55" s="6">
        <f t="shared" si="42"/>
        <v>45.715000000000003</v>
      </c>
      <c r="BO55" s="6">
        <f t="shared" si="43"/>
        <v>2.1816615649929121</v>
      </c>
      <c r="BP55" s="6">
        <f t="shared" si="44"/>
        <v>2.1816615649929121</v>
      </c>
      <c r="BQ55" s="6">
        <f t="shared" si="4"/>
        <v>3.1415926535897931</v>
      </c>
      <c r="BR55" s="6">
        <f t="shared" si="45"/>
        <v>3.1415926535897931</v>
      </c>
      <c r="BS55" s="6">
        <f t="shared" si="46"/>
        <v>1.7671458676442586</v>
      </c>
      <c r="BT55" s="7">
        <f t="shared" si="47"/>
        <v>20.954212483524469</v>
      </c>
      <c r="BU55" s="7">
        <f t="shared" si="48"/>
        <v>20.954212483524469</v>
      </c>
      <c r="BV55" s="7">
        <f t="shared" si="49"/>
        <v>14.551536446891992</v>
      </c>
      <c r="BW55" s="7">
        <f t="shared" si="50"/>
        <v>14.551536446891992</v>
      </c>
      <c r="BX55" s="7">
        <f t="shared" si="51"/>
        <v>25.869398127807987</v>
      </c>
      <c r="BY55" s="7">
        <f t="shared" si="5"/>
        <v>2.7953788591603099</v>
      </c>
      <c r="BZ55" s="7">
        <f t="shared" si="6"/>
        <v>15.135953822770459</v>
      </c>
      <c r="CA55" s="7">
        <f t="shared" si="7"/>
        <v>5.9184003623820933</v>
      </c>
      <c r="CB55" s="7">
        <f t="shared" si="8"/>
        <v>52.677469563816523</v>
      </c>
      <c r="CC55" s="7">
        <f t="shared" si="52"/>
        <v>152.25018244109745</v>
      </c>
      <c r="CD55" s="7">
        <f t="shared" si="53"/>
        <v>1.8325837738898068</v>
      </c>
      <c r="CE55" s="7">
        <f t="shared" si="54"/>
        <v>2.6725180035893019</v>
      </c>
      <c r="CF55" s="7">
        <f t="shared" si="55"/>
        <v>11.061060600070897</v>
      </c>
      <c r="CG55" s="7">
        <f t="shared" si="9"/>
        <v>4.0457433089781949</v>
      </c>
      <c r="CH55" s="7">
        <f t="shared" si="56"/>
        <v>2.0408635465034561E-5</v>
      </c>
      <c r="CI55" s="7">
        <f t="shared" si="57"/>
        <v>23.719999999999672</v>
      </c>
      <c r="CJ55" s="7">
        <f t="shared" si="58"/>
        <v>12.649999999999963</v>
      </c>
      <c r="CK55" s="7">
        <f t="shared" si="99"/>
        <v>272.10931114439018</v>
      </c>
      <c r="CL55" s="14">
        <f t="shared" si="59"/>
        <v>261.039290735755</v>
      </c>
      <c r="CO55" s="24">
        <v>20500</v>
      </c>
      <c r="CP55" s="27">
        <f t="shared" si="60"/>
        <v>45.715000000000003</v>
      </c>
      <c r="CQ55" s="27">
        <f t="shared" si="61"/>
        <v>2.1816615649929121</v>
      </c>
      <c r="CR55" s="27">
        <f t="shared" si="62"/>
        <v>2.1816615649929121</v>
      </c>
      <c r="CS55" s="27">
        <f t="shared" si="10"/>
        <v>3.1415926535897931</v>
      </c>
      <c r="CT55" s="27">
        <f t="shared" si="11"/>
        <v>3.1415926535897931</v>
      </c>
      <c r="CU55" s="6">
        <f t="shared" si="63"/>
        <v>1.7671458676442586</v>
      </c>
      <c r="CV55" s="28">
        <f t="shared" si="64"/>
        <v>20.954212483524469</v>
      </c>
      <c r="CW55" s="28">
        <f t="shared" si="65"/>
        <v>20.954212483524469</v>
      </c>
      <c r="CX55" s="28">
        <f t="shared" si="66"/>
        <v>14.551536446891992</v>
      </c>
      <c r="CY55" s="28">
        <f t="shared" si="100"/>
        <v>14.551536446891992</v>
      </c>
      <c r="CZ55" s="7">
        <f t="shared" si="68"/>
        <v>25.869398127807987</v>
      </c>
      <c r="DA55" s="28">
        <f t="shared" si="12"/>
        <v>2.7953788591603099</v>
      </c>
      <c r="DB55" s="28">
        <f t="shared" si="13"/>
        <v>15.135953822770459</v>
      </c>
      <c r="DC55" s="28">
        <f t="shared" si="14"/>
        <v>5.9184003623820933</v>
      </c>
      <c r="DD55" s="28">
        <f t="shared" si="69"/>
        <v>279.87645680352404</v>
      </c>
      <c r="DE55" s="7">
        <f t="shared" si="70"/>
        <v>884.54781409508848</v>
      </c>
      <c r="DF55" s="28">
        <f t="shared" si="71"/>
        <v>1.8325837738898068</v>
      </c>
      <c r="DG55" s="28">
        <f t="shared" si="72"/>
        <v>2.6725180035893019</v>
      </c>
      <c r="DH55" s="28">
        <f t="shared" si="73"/>
        <v>11.061060600070897</v>
      </c>
      <c r="DI55" s="28">
        <f t="shared" si="15"/>
        <v>4.0457433089781949</v>
      </c>
      <c r="DJ55" s="7">
        <f t="shared" si="74"/>
        <v>2.0408635465034561E-5</v>
      </c>
      <c r="DK55" s="28">
        <f t="shared" si="75"/>
        <v>23.719999999999672</v>
      </c>
      <c r="DL55" s="28">
        <f t="shared" si="76"/>
        <v>12.649999999999963</v>
      </c>
      <c r="DM55" s="28">
        <f t="shared" si="77"/>
        <v>1231.6059300380889</v>
      </c>
      <c r="DN55" s="29">
        <f t="shared" si="78"/>
        <v>1220.5359096294537</v>
      </c>
      <c r="DP55" s="24">
        <v>20500</v>
      </c>
      <c r="DQ55" s="27">
        <f t="shared" si="79"/>
        <v>45.715000000000003</v>
      </c>
      <c r="DR55" s="27">
        <f t="shared" si="80"/>
        <v>2.1816615649929121</v>
      </c>
      <c r="DS55" s="27">
        <f t="shared" si="81"/>
        <v>2.1816615649929121</v>
      </c>
      <c r="DT55" s="27">
        <f t="shared" si="16"/>
        <v>3.1415926535897931</v>
      </c>
      <c r="DU55" s="27">
        <f t="shared" si="17"/>
        <v>3.1415926535897931</v>
      </c>
      <c r="DV55" s="6">
        <f t="shared" si="82"/>
        <v>1.7671458676442586</v>
      </c>
      <c r="DW55" s="28">
        <f t="shared" si="83"/>
        <v>20.954212483524469</v>
      </c>
      <c r="DX55" s="28">
        <f t="shared" si="84"/>
        <v>20.954212483524469</v>
      </c>
      <c r="DY55" s="28">
        <f t="shared" si="85"/>
        <v>14.551536446891992</v>
      </c>
      <c r="DZ55" s="28">
        <f t="shared" si="101"/>
        <v>14.551536446891992</v>
      </c>
      <c r="EA55" s="7">
        <f t="shared" si="87"/>
        <v>25.869398127807987</v>
      </c>
      <c r="EB55" s="28">
        <f t="shared" si="18"/>
        <v>2.7953788591603099</v>
      </c>
      <c r="EC55" s="28">
        <f t="shared" si="19"/>
        <v>15.135953822770459</v>
      </c>
      <c r="ED55" s="28">
        <f t="shared" si="20"/>
        <v>5.9184003623820933</v>
      </c>
      <c r="EE55" s="28">
        <f t="shared" si="88"/>
        <v>279.87645680352404</v>
      </c>
      <c r="EF55" s="7">
        <f t="shared" si="89"/>
        <v>1965.4223876022349</v>
      </c>
      <c r="EG55" s="28">
        <f t="shared" si="90"/>
        <v>1.8325837738898068</v>
      </c>
      <c r="EH55" s="28">
        <f t="shared" si="91"/>
        <v>2.6725180035893019</v>
      </c>
      <c r="EI55" s="28">
        <f t="shared" si="92"/>
        <v>11.061060600070897</v>
      </c>
      <c r="EJ55" s="28">
        <f t="shared" si="21"/>
        <v>4.0457433089781949</v>
      </c>
      <c r="EK55" s="7">
        <f t="shared" si="93"/>
        <v>2.0408635465034561E-5</v>
      </c>
      <c r="EL55" s="28">
        <f t="shared" si="94"/>
        <v>23.719999999999672</v>
      </c>
      <c r="EM55" s="28">
        <f t="shared" si="95"/>
        <v>12.649999999999963</v>
      </c>
      <c r="EN55" s="28">
        <f t="shared" si="96"/>
        <v>2312.4805035452355</v>
      </c>
      <c r="EO55" s="29">
        <f t="shared" si="97"/>
        <v>2301.4104831366003</v>
      </c>
    </row>
    <row r="56" spans="1:145" x14ac:dyDescent="0.25">
      <c r="Y56" s="17"/>
      <c r="Z56" s="17"/>
      <c r="AA56" s="17"/>
      <c r="AD56" s="17"/>
      <c r="AE56" s="17"/>
      <c r="AF56" s="17"/>
      <c r="AH56" s="17"/>
      <c r="AI56" s="17"/>
      <c r="AJ56" s="17"/>
      <c r="AL56" s="3">
        <v>21000</v>
      </c>
      <c r="AM56" s="6">
        <f t="shared" si="22"/>
        <v>46.830000000000005</v>
      </c>
      <c r="AN56" s="6">
        <f t="shared" si="23"/>
        <v>2.1816615649929121</v>
      </c>
      <c r="AO56" s="6">
        <f t="shared" si="24"/>
        <v>2.1816615649929121</v>
      </c>
      <c r="AP56" s="6">
        <f t="shared" si="0"/>
        <v>3.1415926535897931</v>
      </c>
      <c r="AQ56" s="6">
        <f t="shared" si="25"/>
        <v>3.1415926535897931</v>
      </c>
      <c r="AR56" s="6">
        <f t="shared" si="26"/>
        <v>1.7671458676442586</v>
      </c>
      <c r="AS56" s="7">
        <f t="shared" si="27"/>
        <v>21.465290836781161</v>
      </c>
      <c r="AT56" s="7">
        <f t="shared" si="28"/>
        <v>21.465290836781161</v>
      </c>
      <c r="AU56" s="7">
        <f t="shared" si="29"/>
        <v>14.90645196998692</v>
      </c>
      <c r="AV56" s="7">
        <f t="shared" si="30"/>
        <v>14.90645196998692</v>
      </c>
      <c r="AW56" s="7">
        <f t="shared" si="31"/>
        <v>26.500359057754522</v>
      </c>
      <c r="AX56" s="7">
        <f t="shared" si="1"/>
        <v>2.933401729660194</v>
      </c>
      <c r="AY56" s="7">
        <f t="shared" si="2"/>
        <v>15.883297170355196</v>
      </c>
      <c r="AZ56" s="7">
        <f t="shared" si="3"/>
        <v>6.2106235807507524</v>
      </c>
      <c r="BA56" s="7">
        <f t="shared" si="32"/>
        <v>8.9157146122141544</v>
      </c>
      <c r="BB56" s="7">
        <f t="shared" si="33"/>
        <v>159.76759180612487</v>
      </c>
      <c r="BC56" s="7">
        <f t="shared" si="34"/>
        <v>1.9161296413962836</v>
      </c>
      <c r="BD56" s="7">
        <f t="shared" si="35"/>
        <v>2.7943557270362471</v>
      </c>
      <c r="BE56" s="7">
        <f t="shared" si="36"/>
        <v>11.565324534162785</v>
      </c>
      <c r="BF56" s="7">
        <f t="shared" si="37"/>
        <v>4.230185155115282</v>
      </c>
      <c r="BG56" s="7">
        <f t="shared" si="38"/>
        <v>2.1339047039579209E-5</v>
      </c>
      <c r="BH56" s="7">
        <f t="shared" si="39"/>
        <v>23.719999999999672</v>
      </c>
      <c r="BI56" s="7">
        <f t="shared" si="40"/>
        <v>12.649999999999963</v>
      </c>
      <c r="BJ56" s="7">
        <f t="shared" si="98"/>
        <v>237.93664529586249</v>
      </c>
      <c r="BK56" s="14">
        <f t="shared" si="41"/>
        <v>226.86662395681572</v>
      </c>
      <c r="BM56" s="3">
        <v>21000</v>
      </c>
      <c r="BN56" s="6">
        <f t="shared" si="42"/>
        <v>46.830000000000005</v>
      </c>
      <c r="BO56" s="6">
        <f t="shared" si="43"/>
        <v>2.1816615649929121</v>
      </c>
      <c r="BP56" s="6">
        <f t="shared" si="44"/>
        <v>2.1816615649929121</v>
      </c>
      <c r="BQ56" s="6">
        <f t="shared" si="4"/>
        <v>3.1415926535897931</v>
      </c>
      <c r="BR56" s="6">
        <f t="shared" si="45"/>
        <v>3.1415926535897931</v>
      </c>
      <c r="BS56" s="6">
        <f t="shared" si="46"/>
        <v>1.7671458676442586</v>
      </c>
      <c r="BT56" s="7">
        <f t="shared" si="47"/>
        <v>21.465290836781161</v>
      </c>
      <c r="BU56" s="7">
        <f t="shared" si="48"/>
        <v>21.465290836781161</v>
      </c>
      <c r="BV56" s="7">
        <f t="shared" si="49"/>
        <v>14.90645196998692</v>
      </c>
      <c r="BW56" s="7">
        <f t="shared" si="50"/>
        <v>14.90645196998692</v>
      </c>
      <c r="BX56" s="7">
        <f t="shared" si="51"/>
        <v>26.500359057754522</v>
      </c>
      <c r="BY56" s="7">
        <f t="shared" si="5"/>
        <v>2.933401729660194</v>
      </c>
      <c r="BZ56" s="7">
        <f t="shared" si="6"/>
        <v>15.883297170355196</v>
      </c>
      <c r="CA56" s="7">
        <f t="shared" si="7"/>
        <v>6.2106235807507524</v>
      </c>
      <c r="CB56" s="7">
        <f t="shared" si="8"/>
        <v>55.278439209144778</v>
      </c>
      <c r="CC56" s="7">
        <f t="shared" si="52"/>
        <v>159.76759180612487</v>
      </c>
      <c r="CD56" s="7">
        <f t="shared" si="53"/>
        <v>1.9161296413962836</v>
      </c>
      <c r="CE56" s="7">
        <f t="shared" si="54"/>
        <v>2.7943557270362471</v>
      </c>
      <c r="CF56" s="7">
        <f t="shared" si="55"/>
        <v>11.565324534162785</v>
      </c>
      <c r="CG56" s="7">
        <f t="shared" si="9"/>
        <v>4.230185155115282</v>
      </c>
      <c r="CH56" s="7">
        <f t="shared" si="56"/>
        <v>2.1339047039579209E-5</v>
      </c>
      <c r="CI56" s="7">
        <f t="shared" si="57"/>
        <v>23.719999999999672</v>
      </c>
      <c r="CJ56" s="7">
        <f t="shared" si="58"/>
        <v>12.649999999999963</v>
      </c>
      <c r="CK56" s="7">
        <f t="shared" si="99"/>
        <v>284.29936989279315</v>
      </c>
      <c r="CL56" s="14">
        <f t="shared" si="59"/>
        <v>273.22934855374638</v>
      </c>
      <c r="CO56" s="24">
        <v>21000</v>
      </c>
      <c r="CP56" s="27">
        <f t="shared" si="60"/>
        <v>46.830000000000005</v>
      </c>
      <c r="CQ56" s="27">
        <f t="shared" si="61"/>
        <v>2.1816615649929121</v>
      </c>
      <c r="CR56" s="27">
        <f t="shared" si="62"/>
        <v>2.1816615649929121</v>
      </c>
      <c r="CS56" s="27">
        <f t="shared" si="10"/>
        <v>3.1415926535897931</v>
      </c>
      <c r="CT56" s="27">
        <f t="shared" si="11"/>
        <v>3.1415926535897931</v>
      </c>
      <c r="CU56" s="6">
        <f t="shared" si="63"/>
        <v>1.7671458676442586</v>
      </c>
      <c r="CV56" s="28">
        <f t="shared" si="64"/>
        <v>21.465290836781161</v>
      </c>
      <c r="CW56" s="28">
        <f t="shared" si="65"/>
        <v>21.465290836781161</v>
      </c>
      <c r="CX56" s="28">
        <f t="shared" si="66"/>
        <v>14.90645196998692</v>
      </c>
      <c r="CY56" s="28">
        <f t="shared" si="100"/>
        <v>14.90645196998692</v>
      </c>
      <c r="CZ56" s="7">
        <f t="shared" si="68"/>
        <v>26.500359057754522</v>
      </c>
      <c r="DA56" s="28">
        <f t="shared" si="12"/>
        <v>2.933401729660194</v>
      </c>
      <c r="DB56" s="28">
        <f t="shared" si="13"/>
        <v>15.883297170355196</v>
      </c>
      <c r="DC56" s="28">
        <f t="shared" si="14"/>
        <v>6.2106235807507524</v>
      </c>
      <c r="DD56" s="28">
        <f t="shared" si="69"/>
        <v>293.69546091696401</v>
      </c>
      <c r="DE56" s="7">
        <f t="shared" si="70"/>
        <v>928.22269129312065</v>
      </c>
      <c r="DF56" s="28">
        <f t="shared" si="71"/>
        <v>1.9161296413962836</v>
      </c>
      <c r="DG56" s="28">
        <f t="shared" si="72"/>
        <v>2.7943557270362471</v>
      </c>
      <c r="DH56" s="28">
        <f t="shared" si="73"/>
        <v>11.565324534162785</v>
      </c>
      <c r="DI56" s="28">
        <f t="shared" si="15"/>
        <v>4.230185155115282</v>
      </c>
      <c r="DJ56" s="7">
        <f t="shared" si="74"/>
        <v>2.1339047039579209E-5</v>
      </c>
      <c r="DK56" s="28">
        <f t="shared" si="75"/>
        <v>23.719999999999672</v>
      </c>
      <c r="DL56" s="28">
        <f t="shared" si="76"/>
        <v>12.649999999999963</v>
      </c>
      <c r="DM56" s="28">
        <f t="shared" si="77"/>
        <v>1291.171491087608</v>
      </c>
      <c r="DN56" s="29">
        <f t="shared" si="78"/>
        <v>1280.1014697485614</v>
      </c>
      <c r="DP56" s="24">
        <v>21000</v>
      </c>
      <c r="DQ56" s="27">
        <f t="shared" si="79"/>
        <v>46.830000000000005</v>
      </c>
      <c r="DR56" s="27">
        <f t="shared" si="80"/>
        <v>2.1816615649929121</v>
      </c>
      <c r="DS56" s="27">
        <f t="shared" si="81"/>
        <v>2.1816615649929121</v>
      </c>
      <c r="DT56" s="27">
        <f t="shared" si="16"/>
        <v>3.1415926535897931</v>
      </c>
      <c r="DU56" s="27">
        <f t="shared" si="17"/>
        <v>3.1415926535897931</v>
      </c>
      <c r="DV56" s="6">
        <f t="shared" si="82"/>
        <v>1.7671458676442586</v>
      </c>
      <c r="DW56" s="28">
        <f t="shared" si="83"/>
        <v>21.465290836781161</v>
      </c>
      <c r="DX56" s="28">
        <f t="shared" si="84"/>
        <v>21.465290836781161</v>
      </c>
      <c r="DY56" s="28">
        <f t="shared" si="85"/>
        <v>14.90645196998692</v>
      </c>
      <c r="DZ56" s="28">
        <f t="shared" si="101"/>
        <v>14.90645196998692</v>
      </c>
      <c r="EA56" s="7">
        <f t="shared" si="87"/>
        <v>26.500359057754522</v>
      </c>
      <c r="EB56" s="28">
        <f t="shared" si="18"/>
        <v>2.933401729660194</v>
      </c>
      <c r="EC56" s="28">
        <f t="shared" si="19"/>
        <v>15.883297170355196</v>
      </c>
      <c r="ED56" s="28">
        <f t="shared" si="20"/>
        <v>6.2106235807507524</v>
      </c>
      <c r="EE56" s="28">
        <f t="shared" si="88"/>
        <v>293.69546091696401</v>
      </c>
      <c r="EF56" s="7">
        <f t="shared" si="89"/>
        <v>2062.4658487390498</v>
      </c>
      <c r="EG56" s="28">
        <f t="shared" si="90"/>
        <v>1.9161296413962836</v>
      </c>
      <c r="EH56" s="28">
        <f t="shared" si="91"/>
        <v>2.7943557270362471</v>
      </c>
      <c r="EI56" s="28">
        <f t="shared" si="92"/>
        <v>11.565324534162785</v>
      </c>
      <c r="EJ56" s="28">
        <f t="shared" si="21"/>
        <v>4.230185155115282</v>
      </c>
      <c r="EK56" s="7">
        <f t="shared" si="93"/>
        <v>2.1339047039579209E-5</v>
      </c>
      <c r="EL56" s="28">
        <f t="shared" si="94"/>
        <v>23.719999999999672</v>
      </c>
      <c r="EM56" s="28">
        <f t="shared" si="95"/>
        <v>12.649999999999963</v>
      </c>
      <c r="EN56" s="28">
        <f t="shared" si="96"/>
        <v>2425.4146485335377</v>
      </c>
      <c r="EO56" s="29">
        <f t="shared" si="97"/>
        <v>2414.3446271944908</v>
      </c>
    </row>
    <row r="57" spans="1:145" x14ac:dyDescent="0.25">
      <c r="O57" s="42"/>
      <c r="P57" s="42"/>
      <c r="Q57" s="42"/>
      <c r="R57" s="42"/>
      <c r="S57" s="42"/>
      <c r="T57" s="42"/>
      <c r="U57" s="42"/>
      <c r="Y57" s="17" t="s">
        <v>115</v>
      </c>
      <c r="Z57" s="17"/>
      <c r="AA57" s="17"/>
      <c r="AD57" s="17" t="s">
        <v>115</v>
      </c>
      <c r="AE57" s="17"/>
      <c r="AF57" s="17"/>
      <c r="AH57" s="17" t="s">
        <v>115</v>
      </c>
      <c r="AI57" s="17"/>
      <c r="AJ57" s="17"/>
      <c r="AL57" s="3">
        <v>21500</v>
      </c>
      <c r="AM57" s="6">
        <f t="shared" si="22"/>
        <v>47.945000000000007</v>
      </c>
      <c r="AN57" s="6">
        <f t="shared" si="23"/>
        <v>2.1816615649929121</v>
      </c>
      <c r="AO57" s="6">
        <f t="shared" si="24"/>
        <v>2.1816615649929121</v>
      </c>
      <c r="AP57" s="6">
        <f t="shared" si="0"/>
        <v>3.1415926535897931</v>
      </c>
      <c r="AQ57" s="6">
        <f t="shared" si="25"/>
        <v>3.1415926535897931</v>
      </c>
      <c r="AR57" s="6">
        <f t="shared" si="26"/>
        <v>1.7671458676442586</v>
      </c>
      <c r="AS57" s="7">
        <f t="shared" si="27"/>
        <v>21.976369190037857</v>
      </c>
      <c r="AT57" s="7">
        <f t="shared" si="28"/>
        <v>21.976369190037857</v>
      </c>
      <c r="AU57" s="7">
        <f t="shared" si="29"/>
        <v>15.261367493081847</v>
      </c>
      <c r="AV57" s="7">
        <f t="shared" si="30"/>
        <v>15.261367493081847</v>
      </c>
      <c r="AW57" s="7">
        <f t="shared" si="31"/>
        <v>27.131319987701062</v>
      </c>
      <c r="AX57" s="7">
        <f t="shared" si="1"/>
        <v>3.0747504524612808</v>
      </c>
      <c r="AY57" s="7">
        <f t="shared" si="2"/>
        <v>16.648648791375713</v>
      </c>
      <c r="AZ57" s="7">
        <f t="shared" si="3"/>
        <v>6.5098883224535946</v>
      </c>
      <c r="BA57" s="7">
        <f t="shared" si="32"/>
        <v>9.3453267108752662</v>
      </c>
      <c r="BB57" s="7">
        <f t="shared" si="33"/>
        <v>167.46614356549031</v>
      </c>
      <c r="BC57" s="7">
        <f t="shared" si="34"/>
        <v>2.001383637257852</v>
      </c>
      <c r="BD57" s="7">
        <f t="shared" si="35"/>
        <v>2.918684471001034</v>
      </c>
      <c r="BE57" s="7">
        <f t="shared" si="36"/>
        <v>12.079898344134598</v>
      </c>
      <c r="BF57" s="7">
        <f t="shared" si="37"/>
        <v>4.4183979878571646</v>
      </c>
      <c r="BG57" s="7">
        <f t="shared" si="38"/>
        <v>2.2288481247317103E-5</v>
      </c>
      <c r="BH57" s="7">
        <f t="shared" si="39"/>
        <v>23.719999999999672</v>
      </c>
      <c r="BI57" s="7">
        <f t="shared" si="40"/>
        <v>12.649999999999963</v>
      </c>
      <c r="BJ57" s="7">
        <f t="shared" si="98"/>
        <v>248.18314457138774</v>
      </c>
      <c r="BK57" s="14">
        <f t="shared" si="41"/>
        <v>237.11312228290677</v>
      </c>
      <c r="BM57" s="3">
        <v>21500</v>
      </c>
      <c r="BN57" s="6">
        <f t="shared" si="42"/>
        <v>47.945000000000007</v>
      </c>
      <c r="BO57" s="6">
        <f t="shared" si="43"/>
        <v>2.1816615649929121</v>
      </c>
      <c r="BP57" s="6">
        <f t="shared" si="44"/>
        <v>2.1816615649929121</v>
      </c>
      <c r="BQ57" s="6">
        <f t="shared" si="4"/>
        <v>3.1415926535897931</v>
      </c>
      <c r="BR57" s="6">
        <f t="shared" si="45"/>
        <v>3.1415926535897931</v>
      </c>
      <c r="BS57" s="6">
        <f t="shared" si="46"/>
        <v>1.7671458676442586</v>
      </c>
      <c r="BT57" s="7">
        <f t="shared" si="47"/>
        <v>21.976369190037857</v>
      </c>
      <c r="BU57" s="7">
        <f t="shared" si="48"/>
        <v>21.976369190037857</v>
      </c>
      <c r="BV57" s="7">
        <f t="shared" si="49"/>
        <v>15.261367493081847</v>
      </c>
      <c r="BW57" s="7">
        <f t="shared" si="50"/>
        <v>15.261367493081847</v>
      </c>
      <c r="BX57" s="7">
        <f t="shared" si="51"/>
        <v>27.131319987701062</v>
      </c>
      <c r="BY57" s="7">
        <f t="shared" si="5"/>
        <v>3.0747504524612808</v>
      </c>
      <c r="BZ57" s="7">
        <f t="shared" si="6"/>
        <v>16.648648791375713</v>
      </c>
      <c r="CA57" s="7">
        <f t="shared" si="7"/>
        <v>6.5098883224535946</v>
      </c>
      <c r="CB57" s="7">
        <f t="shared" si="8"/>
        <v>57.942082821830326</v>
      </c>
      <c r="CC57" s="7">
        <f t="shared" si="52"/>
        <v>167.46614356549031</v>
      </c>
      <c r="CD57" s="7">
        <f t="shared" si="53"/>
        <v>2.001383637257852</v>
      </c>
      <c r="CE57" s="7">
        <f t="shared" si="54"/>
        <v>2.918684471001034</v>
      </c>
      <c r="CF57" s="7">
        <f t="shared" si="55"/>
        <v>12.079898344134598</v>
      </c>
      <c r="CG57" s="7">
        <f t="shared" si="9"/>
        <v>4.4183979878571646</v>
      </c>
      <c r="CH57" s="7">
        <f t="shared" si="56"/>
        <v>2.2288481247317103E-5</v>
      </c>
      <c r="CI57" s="7">
        <f t="shared" si="57"/>
        <v>23.719999999999672</v>
      </c>
      <c r="CJ57" s="7">
        <f t="shared" si="58"/>
        <v>12.649999999999963</v>
      </c>
      <c r="CK57" s="7">
        <f t="shared" si="99"/>
        <v>296.77990068234288</v>
      </c>
      <c r="CL57" s="14">
        <f t="shared" si="59"/>
        <v>285.70987839386191</v>
      </c>
      <c r="CO57" s="24">
        <v>21500</v>
      </c>
      <c r="CP57" s="27">
        <f t="shared" si="60"/>
        <v>47.945000000000007</v>
      </c>
      <c r="CQ57" s="27">
        <f t="shared" si="61"/>
        <v>2.1816615649929121</v>
      </c>
      <c r="CR57" s="27">
        <f t="shared" si="62"/>
        <v>2.1816615649929121</v>
      </c>
      <c r="CS57" s="27">
        <f t="shared" si="10"/>
        <v>3.1415926535897931</v>
      </c>
      <c r="CT57" s="27">
        <f t="shared" si="11"/>
        <v>3.1415926535897931</v>
      </c>
      <c r="CU57" s="6">
        <f t="shared" si="63"/>
        <v>1.7671458676442586</v>
      </c>
      <c r="CV57" s="28">
        <f t="shared" si="64"/>
        <v>21.976369190037857</v>
      </c>
      <c r="CW57" s="28">
        <f t="shared" si="65"/>
        <v>21.976369190037857</v>
      </c>
      <c r="CX57" s="28">
        <f t="shared" si="66"/>
        <v>15.261367493081847</v>
      </c>
      <c r="CY57" s="28">
        <f t="shared" si="100"/>
        <v>15.261367493081847</v>
      </c>
      <c r="CZ57" s="7">
        <f t="shared" si="68"/>
        <v>27.131319987701062</v>
      </c>
      <c r="DA57" s="28">
        <f t="shared" si="12"/>
        <v>3.0747504524612808</v>
      </c>
      <c r="DB57" s="28">
        <f t="shared" si="13"/>
        <v>16.648648791375713</v>
      </c>
      <c r="DC57" s="28">
        <f t="shared" si="14"/>
        <v>6.5098883224535946</v>
      </c>
      <c r="DD57" s="28">
        <f t="shared" si="69"/>
        <v>307.84745308133023</v>
      </c>
      <c r="DE57" s="7">
        <f t="shared" si="70"/>
        <v>972.94997517062382</v>
      </c>
      <c r="DF57" s="28">
        <f t="shared" si="71"/>
        <v>2.001383637257852</v>
      </c>
      <c r="DG57" s="28">
        <f t="shared" si="72"/>
        <v>2.918684471001034</v>
      </c>
      <c r="DH57" s="28">
        <f t="shared" si="73"/>
        <v>12.079898344134598</v>
      </c>
      <c r="DI57" s="28">
        <f t="shared" si="15"/>
        <v>4.4183979878571646</v>
      </c>
      <c r="DJ57" s="7">
        <f t="shared" si="74"/>
        <v>2.2288481247317103E-5</v>
      </c>
      <c r="DK57" s="28">
        <f t="shared" si="75"/>
        <v>23.719999999999672</v>
      </c>
      <c r="DL57" s="28">
        <f t="shared" si="76"/>
        <v>12.649999999999963</v>
      </c>
      <c r="DM57" s="28">
        <f t="shared" si="77"/>
        <v>1352.1691025469761</v>
      </c>
      <c r="DN57" s="29">
        <f t="shared" si="78"/>
        <v>1341.0990802584952</v>
      </c>
      <c r="DP57" s="24">
        <v>21500</v>
      </c>
      <c r="DQ57" s="27">
        <f t="shared" si="79"/>
        <v>47.945000000000007</v>
      </c>
      <c r="DR57" s="27">
        <f t="shared" si="80"/>
        <v>2.1816615649929121</v>
      </c>
      <c r="DS57" s="27">
        <f t="shared" si="81"/>
        <v>2.1816615649929121</v>
      </c>
      <c r="DT57" s="27">
        <f t="shared" si="16"/>
        <v>3.1415926535897931</v>
      </c>
      <c r="DU57" s="27">
        <f t="shared" si="17"/>
        <v>3.1415926535897931</v>
      </c>
      <c r="DV57" s="6">
        <f t="shared" si="82"/>
        <v>1.7671458676442586</v>
      </c>
      <c r="DW57" s="28">
        <f t="shared" si="83"/>
        <v>21.976369190037857</v>
      </c>
      <c r="DX57" s="28">
        <f t="shared" si="84"/>
        <v>21.976369190037857</v>
      </c>
      <c r="DY57" s="28">
        <f t="shared" si="85"/>
        <v>15.261367493081847</v>
      </c>
      <c r="DZ57" s="28">
        <f t="shared" si="101"/>
        <v>15.261367493081847</v>
      </c>
      <c r="EA57" s="7">
        <f t="shared" si="87"/>
        <v>27.131319987701062</v>
      </c>
      <c r="EB57" s="28">
        <f t="shared" si="18"/>
        <v>3.0747504524612808</v>
      </c>
      <c r="EC57" s="28">
        <f t="shared" si="19"/>
        <v>16.648648791375713</v>
      </c>
      <c r="ED57" s="28">
        <f t="shared" si="20"/>
        <v>6.5098883224535946</v>
      </c>
      <c r="EE57" s="28">
        <f t="shared" si="88"/>
        <v>307.84745308133023</v>
      </c>
      <c r="EF57" s="7">
        <f t="shared" si="89"/>
        <v>2161.8477065297634</v>
      </c>
      <c r="EG57" s="28">
        <f t="shared" si="90"/>
        <v>2.001383637257852</v>
      </c>
      <c r="EH57" s="28">
        <f t="shared" si="91"/>
        <v>2.918684471001034</v>
      </c>
      <c r="EI57" s="28">
        <f t="shared" si="92"/>
        <v>12.079898344134598</v>
      </c>
      <c r="EJ57" s="28">
        <f t="shared" si="21"/>
        <v>4.4183979878571646</v>
      </c>
      <c r="EK57" s="7">
        <f t="shared" si="93"/>
        <v>2.2288481247317103E-5</v>
      </c>
      <c r="EL57" s="28">
        <f t="shared" si="94"/>
        <v>23.719999999999672</v>
      </c>
      <c r="EM57" s="28">
        <f t="shared" si="95"/>
        <v>12.649999999999963</v>
      </c>
      <c r="EN57" s="28">
        <f t="shared" si="96"/>
        <v>2541.0668339061162</v>
      </c>
      <c r="EO57" s="29">
        <f t="shared" si="97"/>
        <v>2529.9968116176351</v>
      </c>
    </row>
    <row r="58" spans="1:145" x14ac:dyDescent="0.25">
      <c r="AL58" s="3">
        <v>22000</v>
      </c>
      <c r="AM58" s="6">
        <f t="shared" si="22"/>
        <v>49.06</v>
      </c>
      <c r="AN58" s="6">
        <f t="shared" si="23"/>
        <v>2.1816615649929121</v>
      </c>
      <c r="AO58" s="6">
        <f t="shared" si="24"/>
        <v>2.1816615649929121</v>
      </c>
      <c r="AP58" s="6">
        <f t="shared" si="0"/>
        <v>3.1415926535897931</v>
      </c>
      <c r="AQ58" s="6">
        <f t="shared" si="25"/>
        <v>3.1415926535897931</v>
      </c>
      <c r="AR58" s="6">
        <f t="shared" si="26"/>
        <v>1.7671458676442586</v>
      </c>
      <c r="AS58" s="7">
        <f t="shared" si="27"/>
        <v>22.48744754329455</v>
      </c>
      <c r="AT58" s="7">
        <f t="shared" si="28"/>
        <v>22.48744754329455</v>
      </c>
      <c r="AU58" s="7">
        <f t="shared" si="29"/>
        <v>15.616283016176771</v>
      </c>
      <c r="AV58" s="7">
        <f t="shared" si="30"/>
        <v>15.616283016176771</v>
      </c>
      <c r="AW58" s="7">
        <f t="shared" si="31"/>
        <v>27.762280917647594</v>
      </c>
      <c r="AX58" s="7">
        <f t="shared" si="1"/>
        <v>3.219425027563569</v>
      </c>
      <c r="AY58" s="7">
        <f t="shared" si="2"/>
        <v>17.432008685832006</v>
      </c>
      <c r="AZ58" s="7">
        <f t="shared" si="3"/>
        <v>6.81619458749062</v>
      </c>
      <c r="BA58" s="7">
        <f t="shared" si="32"/>
        <v>9.7850473295048719</v>
      </c>
      <c r="BB58" s="7">
        <f t="shared" si="33"/>
        <v>175.3458377191937</v>
      </c>
      <c r="BC58" s="7">
        <f t="shared" si="34"/>
        <v>2.0883397424975767</v>
      </c>
      <c r="BD58" s="7">
        <f t="shared" si="35"/>
        <v>3.0454954578089661</v>
      </c>
      <c r="BE58" s="7">
        <f t="shared" si="36"/>
        <v>12.604745700804784</v>
      </c>
      <c r="BF58" s="7">
        <f t="shared" si="37"/>
        <v>4.6103685192788788</v>
      </c>
      <c r="BG58" s="7">
        <f t="shared" si="38"/>
        <v>2.3256871057693896E-5</v>
      </c>
      <c r="BH58" s="7">
        <f t="shared" si="39"/>
        <v>23.719999999999672</v>
      </c>
      <c r="BI58" s="7">
        <f t="shared" si="40"/>
        <v>12.649999999999963</v>
      </c>
      <c r="BJ58" s="7">
        <f t="shared" si="98"/>
        <v>258.66748602684567</v>
      </c>
      <c r="BK58" s="14">
        <f t="shared" si="41"/>
        <v>247.59746276997492</v>
      </c>
      <c r="BM58" s="3">
        <v>22000</v>
      </c>
      <c r="BN58" s="6">
        <f t="shared" si="42"/>
        <v>49.06</v>
      </c>
      <c r="BO58" s="6">
        <f t="shared" si="43"/>
        <v>2.1816615649929121</v>
      </c>
      <c r="BP58" s="6">
        <f t="shared" si="44"/>
        <v>2.1816615649929121</v>
      </c>
      <c r="BQ58" s="6">
        <f t="shared" si="4"/>
        <v>3.1415926535897931</v>
      </c>
      <c r="BR58" s="6">
        <f t="shared" si="45"/>
        <v>3.1415926535897931</v>
      </c>
      <c r="BS58" s="6">
        <f t="shared" si="46"/>
        <v>1.7671458676442586</v>
      </c>
      <c r="BT58" s="7">
        <f t="shared" si="47"/>
        <v>22.48744754329455</v>
      </c>
      <c r="BU58" s="7">
        <f t="shared" si="48"/>
        <v>22.48744754329455</v>
      </c>
      <c r="BV58" s="7">
        <f t="shared" si="49"/>
        <v>15.616283016176771</v>
      </c>
      <c r="BW58" s="7">
        <f t="shared" si="50"/>
        <v>15.616283016176771</v>
      </c>
      <c r="BX58" s="7">
        <f t="shared" si="51"/>
        <v>27.762280917647594</v>
      </c>
      <c r="BY58" s="7">
        <f t="shared" si="5"/>
        <v>3.219425027563569</v>
      </c>
      <c r="BZ58" s="7">
        <f t="shared" si="6"/>
        <v>17.432008685832006</v>
      </c>
      <c r="CA58" s="7">
        <f t="shared" si="7"/>
        <v>6.81619458749062</v>
      </c>
      <c r="CB58" s="7">
        <f t="shared" si="8"/>
        <v>60.668400401873157</v>
      </c>
      <c r="CC58" s="7">
        <f t="shared" si="52"/>
        <v>175.3458377191937</v>
      </c>
      <c r="CD58" s="7">
        <f t="shared" si="53"/>
        <v>2.0883397424975767</v>
      </c>
      <c r="CE58" s="7">
        <f t="shared" si="54"/>
        <v>3.0454954578089661</v>
      </c>
      <c r="CF58" s="7">
        <f t="shared" si="55"/>
        <v>12.604745700804784</v>
      </c>
      <c r="CG58" s="7">
        <f t="shared" si="9"/>
        <v>4.6103685192788788</v>
      </c>
      <c r="CH58" s="7">
        <f t="shared" si="56"/>
        <v>2.3256871057693896E-5</v>
      </c>
      <c r="CI58" s="7">
        <f t="shared" si="57"/>
        <v>23.719999999999672</v>
      </c>
      <c r="CJ58" s="7">
        <f t="shared" si="58"/>
        <v>12.649999999999963</v>
      </c>
      <c r="CK58" s="7">
        <f t="shared" si="99"/>
        <v>309.55083909921399</v>
      </c>
      <c r="CL58" s="14">
        <f t="shared" si="59"/>
        <v>298.48081584234325</v>
      </c>
      <c r="CO58" s="24">
        <v>22000</v>
      </c>
      <c r="CP58" s="27">
        <f t="shared" si="60"/>
        <v>49.06</v>
      </c>
      <c r="CQ58" s="27">
        <f t="shared" si="61"/>
        <v>2.1816615649929121</v>
      </c>
      <c r="CR58" s="27">
        <f t="shared" si="62"/>
        <v>2.1816615649929121</v>
      </c>
      <c r="CS58" s="27">
        <f t="shared" si="10"/>
        <v>3.1415926535897931</v>
      </c>
      <c r="CT58" s="27">
        <f t="shared" si="11"/>
        <v>3.1415926535897931</v>
      </c>
      <c r="CU58" s="6">
        <f t="shared" si="63"/>
        <v>1.7671458676442586</v>
      </c>
      <c r="CV58" s="28">
        <f t="shared" si="64"/>
        <v>22.48744754329455</v>
      </c>
      <c r="CW58" s="28">
        <f t="shared" si="65"/>
        <v>22.48744754329455</v>
      </c>
      <c r="CX58" s="28">
        <f t="shared" si="66"/>
        <v>15.616283016176771</v>
      </c>
      <c r="CY58" s="28">
        <f t="shared" si="100"/>
        <v>15.616283016176771</v>
      </c>
      <c r="CZ58" s="7">
        <f t="shared" si="68"/>
        <v>27.762280917647594</v>
      </c>
      <c r="DA58" s="28">
        <f t="shared" si="12"/>
        <v>3.219425027563569</v>
      </c>
      <c r="DB58" s="28">
        <f t="shared" si="13"/>
        <v>17.432008685832006</v>
      </c>
      <c r="DC58" s="28">
        <f t="shared" si="14"/>
        <v>6.81619458749062</v>
      </c>
      <c r="DD58" s="28">
        <f t="shared" si="69"/>
        <v>322.33243329662258</v>
      </c>
      <c r="DE58" s="7">
        <f t="shared" si="70"/>
        <v>1018.7296657275973</v>
      </c>
      <c r="DF58" s="28">
        <f t="shared" si="71"/>
        <v>2.0883397424975767</v>
      </c>
      <c r="DG58" s="28">
        <f t="shared" si="72"/>
        <v>3.0454954578089661</v>
      </c>
      <c r="DH58" s="28">
        <f t="shared" si="73"/>
        <v>12.604745700804784</v>
      </c>
      <c r="DI58" s="28">
        <f t="shared" si="15"/>
        <v>4.6103685192788788</v>
      </c>
      <c r="DJ58" s="7">
        <f t="shared" si="74"/>
        <v>2.3256871057693896E-5</v>
      </c>
      <c r="DK58" s="28">
        <f t="shared" si="75"/>
        <v>23.719999999999672</v>
      </c>
      <c r="DL58" s="28">
        <f t="shared" si="76"/>
        <v>12.649999999999963</v>
      </c>
      <c r="DM58" s="28">
        <f t="shared" si="77"/>
        <v>1414.598700002367</v>
      </c>
      <c r="DN58" s="29">
        <f t="shared" si="78"/>
        <v>1403.5286767454961</v>
      </c>
      <c r="DP58" s="24">
        <v>22000</v>
      </c>
      <c r="DQ58" s="27">
        <f t="shared" si="79"/>
        <v>49.06</v>
      </c>
      <c r="DR58" s="27">
        <f t="shared" si="80"/>
        <v>2.1816615649929121</v>
      </c>
      <c r="DS58" s="27">
        <f t="shared" si="81"/>
        <v>2.1816615649929121</v>
      </c>
      <c r="DT58" s="27">
        <f t="shared" si="16"/>
        <v>3.1415926535897931</v>
      </c>
      <c r="DU58" s="27">
        <f t="shared" si="17"/>
        <v>3.1415926535897931</v>
      </c>
      <c r="DV58" s="6">
        <f t="shared" si="82"/>
        <v>1.7671458676442586</v>
      </c>
      <c r="DW58" s="28">
        <f t="shared" si="83"/>
        <v>22.48744754329455</v>
      </c>
      <c r="DX58" s="28">
        <f t="shared" si="84"/>
        <v>22.48744754329455</v>
      </c>
      <c r="DY58" s="28">
        <f t="shared" si="85"/>
        <v>15.616283016176771</v>
      </c>
      <c r="DZ58" s="28">
        <f t="shared" si="101"/>
        <v>15.616283016176771</v>
      </c>
      <c r="EA58" s="7">
        <f t="shared" si="87"/>
        <v>27.762280917647594</v>
      </c>
      <c r="EB58" s="28">
        <f t="shared" si="18"/>
        <v>3.219425027563569</v>
      </c>
      <c r="EC58" s="28">
        <f t="shared" si="19"/>
        <v>17.432008685832006</v>
      </c>
      <c r="ED58" s="28">
        <f t="shared" si="20"/>
        <v>6.81619458749062</v>
      </c>
      <c r="EE58" s="28">
        <f t="shared" si="88"/>
        <v>322.33243329662258</v>
      </c>
      <c r="EF58" s="7">
        <f t="shared" ref="EF58" si="102">$AA$55*(EA58^2)/(2*32.2)</f>
        <v>1018.7296657275973</v>
      </c>
      <c r="EG58" s="28">
        <f t="shared" si="90"/>
        <v>2.0883397424975767</v>
      </c>
      <c r="EH58" s="28">
        <f t="shared" si="91"/>
        <v>3.0454954578089661</v>
      </c>
      <c r="EI58" s="28">
        <f t="shared" si="92"/>
        <v>12.604745700804784</v>
      </c>
      <c r="EJ58" s="28">
        <f t="shared" si="21"/>
        <v>4.6103685192788788</v>
      </c>
      <c r="EK58" s="7">
        <f t="shared" si="93"/>
        <v>2.3256871057693896E-5</v>
      </c>
      <c r="EL58" s="28">
        <f t="shared" si="94"/>
        <v>23.719999999999672</v>
      </c>
      <c r="EM58" s="28">
        <f t="shared" si="95"/>
        <v>12.649999999999963</v>
      </c>
      <c r="EN58" s="28">
        <f t="shared" si="96"/>
        <v>1414.598700002367</v>
      </c>
      <c r="EO58" s="29">
        <f t="shared" si="97"/>
        <v>1403.5286767454961</v>
      </c>
    </row>
    <row r="68" spans="1:11" x14ac:dyDescent="0.25">
      <c r="A68" s="19" t="s">
        <v>116</v>
      </c>
      <c r="B68" s="17"/>
      <c r="C68" s="17"/>
      <c r="D68" s="17"/>
      <c r="E68" s="17"/>
      <c r="F68" s="17"/>
      <c r="G68" s="17"/>
    </row>
    <row r="69" spans="1:11" x14ac:dyDescent="0.25">
      <c r="A69" s="17" t="s">
        <v>104</v>
      </c>
      <c r="B69" s="17"/>
      <c r="C69" s="17"/>
      <c r="D69" s="17"/>
      <c r="E69" s="17"/>
      <c r="F69" s="17"/>
      <c r="G69" s="17"/>
    </row>
    <row r="70" spans="1:11" x14ac:dyDescent="0.25">
      <c r="A70" s="19" t="s">
        <v>128</v>
      </c>
      <c r="B70" s="17"/>
      <c r="C70" s="17"/>
      <c r="D70" s="17"/>
      <c r="E70" s="17"/>
      <c r="F70" s="19" t="s">
        <v>130</v>
      </c>
      <c r="G70" s="17"/>
      <c r="J70" s="19" t="s">
        <v>133</v>
      </c>
      <c r="K70" s="17"/>
    </row>
    <row r="71" spans="1:11" x14ac:dyDescent="0.25">
      <c r="A71" s="17" t="s">
        <v>105</v>
      </c>
      <c r="B71" s="17">
        <v>18</v>
      </c>
      <c r="C71" s="17" t="s">
        <v>106</v>
      </c>
      <c r="D71" s="17"/>
      <c r="E71" s="17"/>
      <c r="F71" s="17" t="s">
        <v>105</v>
      </c>
      <c r="G71" s="17">
        <v>18</v>
      </c>
      <c r="J71" s="17" t="s">
        <v>105</v>
      </c>
      <c r="K71" s="17">
        <v>18</v>
      </c>
    </row>
    <row r="72" spans="1:11" x14ac:dyDescent="0.25">
      <c r="A72" s="17" t="s">
        <v>110</v>
      </c>
      <c r="B72" s="17">
        <v>11800</v>
      </c>
      <c r="C72" s="17"/>
      <c r="D72" s="17"/>
      <c r="E72" s="17"/>
      <c r="F72" s="17" t="s">
        <v>110</v>
      </c>
      <c r="G72" s="17">
        <v>11800</v>
      </c>
      <c r="I72" s="1"/>
      <c r="J72" s="17" t="s">
        <v>110</v>
      </c>
      <c r="K72" s="17">
        <v>11800</v>
      </c>
    </row>
    <row r="73" spans="1:11" x14ac:dyDescent="0.25">
      <c r="A73" s="17" t="s">
        <v>111</v>
      </c>
      <c r="B73" s="22">
        <v>0.23</v>
      </c>
      <c r="C73" s="17"/>
      <c r="D73" s="17"/>
      <c r="E73" s="17"/>
      <c r="F73" s="17" t="s">
        <v>111</v>
      </c>
      <c r="G73" s="22">
        <v>0.09</v>
      </c>
      <c r="J73" s="17" t="s">
        <v>111</v>
      </c>
      <c r="K73" s="22">
        <v>0.06</v>
      </c>
    </row>
    <row r="74" spans="1:11" x14ac:dyDescent="0.25">
      <c r="A74" s="17" t="s">
        <v>109</v>
      </c>
      <c r="B74" s="17">
        <f>B72*B73</f>
        <v>2714</v>
      </c>
      <c r="C74" s="17"/>
      <c r="D74" s="17"/>
      <c r="E74" s="17"/>
      <c r="F74" s="17" t="s">
        <v>109</v>
      </c>
      <c r="G74" s="17">
        <f>G72*G73</f>
        <v>1062</v>
      </c>
      <c r="J74" s="17" t="s">
        <v>109</v>
      </c>
      <c r="K74" s="17">
        <f>K72*K73</f>
        <v>708</v>
      </c>
    </row>
    <row r="75" spans="1:11" x14ac:dyDescent="0.25">
      <c r="A75" s="17" t="s">
        <v>29</v>
      </c>
      <c r="B75" s="17">
        <f>(894*B71^4)/(B74^2)</f>
        <v>12.74112723187012</v>
      </c>
      <c r="C75" s="17"/>
      <c r="D75" s="17"/>
      <c r="E75" s="17"/>
      <c r="F75" s="17" t="s">
        <v>29</v>
      </c>
      <c r="G75" s="17">
        <f>(894*G71^4)/(G74^2)</f>
        <v>83.21057167480609</v>
      </c>
      <c r="J75" s="17" t="s">
        <v>29</v>
      </c>
      <c r="K75" s="17">
        <f>(894*K71^4)/(K74^2)</f>
        <v>187.22378626831372</v>
      </c>
    </row>
    <row r="76" spans="1:11" x14ac:dyDescent="0.25">
      <c r="A76" s="23" t="s">
        <v>108</v>
      </c>
      <c r="B76" s="17"/>
      <c r="C76" s="17"/>
      <c r="D76" s="17"/>
      <c r="E76" s="17"/>
      <c r="F76" s="17"/>
      <c r="G76" s="17"/>
    </row>
    <row r="77" spans="1:11" x14ac:dyDescent="0.25">
      <c r="A77" s="17" t="s">
        <v>107</v>
      </c>
      <c r="B77" s="17">
        <f>B72</f>
        <v>11800</v>
      </c>
      <c r="C77" s="17"/>
      <c r="D77" s="17"/>
      <c r="E77" s="17"/>
      <c r="F77" s="17"/>
      <c r="G77" s="17"/>
    </row>
    <row r="78" spans="1:11" x14ac:dyDescent="0.25">
      <c r="A78" s="17" t="s">
        <v>112</v>
      </c>
      <c r="B78" s="22">
        <v>1</v>
      </c>
      <c r="C78" s="17"/>
      <c r="D78" s="17"/>
      <c r="E78" s="17"/>
      <c r="F78" s="17"/>
      <c r="G78" s="17"/>
    </row>
    <row r="79" spans="1:11" x14ac:dyDescent="0.25">
      <c r="A79" s="17" t="s">
        <v>107</v>
      </c>
      <c r="B79" s="17">
        <f>B77*B78</f>
        <v>11800</v>
      </c>
      <c r="C79" s="17"/>
      <c r="D79" s="17"/>
      <c r="E79" s="17"/>
      <c r="F79" s="19" t="s">
        <v>145</v>
      </c>
      <c r="G79" s="17"/>
    </row>
    <row r="80" spans="1:11" x14ac:dyDescent="0.25">
      <c r="A80" s="17" t="s">
        <v>29</v>
      </c>
      <c r="B80" s="17">
        <f>(894*B71^4)/(B79^2)</f>
        <v>0.67400563056592933</v>
      </c>
      <c r="C80" s="17"/>
      <c r="D80" s="17"/>
      <c r="E80" s="17"/>
      <c r="F80" s="17" t="s">
        <v>105</v>
      </c>
      <c r="G80" s="17">
        <v>18</v>
      </c>
      <c r="J80" s="16" t="s">
        <v>138</v>
      </c>
    </row>
    <row r="81" spans="1:32" x14ac:dyDescent="0.25">
      <c r="A81" s="17"/>
      <c r="B81" s="17"/>
      <c r="C81" s="17"/>
      <c r="D81" s="17"/>
      <c r="E81" s="17"/>
      <c r="F81" s="17" t="s">
        <v>110</v>
      </c>
      <c r="G81" s="17">
        <v>11800</v>
      </c>
    </row>
    <row r="82" spans="1:32" x14ac:dyDescent="0.25">
      <c r="A82" s="19" t="s">
        <v>113</v>
      </c>
      <c r="B82" s="17"/>
      <c r="C82" s="17"/>
      <c r="D82" s="17"/>
      <c r="E82" s="17"/>
      <c r="F82" s="17" t="s">
        <v>111</v>
      </c>
      <c r="G82" s="22">
        <v>1</v>
      </c>
    </row>
    <row r="83" spans="1:32" x14ac:dyDescent="0.25">
      <c r="F83" s="17" t="s">
        <v>109</v>
      </c>
      <c r="G83" s="17">
        <f>G81*G82</f>
        <v>11800</v>
      </c>
    </row>
    <row r="84" spans="1:32" x14ac:dyDescent="0.25">
      <c r="F84" s="17" t="s">
        <v>29</v>
      </c>
      <c r="G84" s="17">
        <f>(894*G80^4)/(G83^2)</f>
        <v>0.67400563056592933</v>
      </c>
    </row>
    <row r="93" spans="1:32" x14ac:dyDescent="0.25">
      <c r="A93" s="1" t="s">
        <v>121</v>
      </c>
      <c r="AB93" s="1" t="s">
        <v>122</v>
      </c>
      <c r="AC93" s="1"/>
      <c r="AD93" s="1"/>
      <c r="AE93" s="1"/>
      <c r="AF93" s="1"/>
    </row>
  </sheetData>
  <sheetProtection algorithmName="SHA-512" hashValue="dJlm7rMapCguRrll01QEBj+8+JHI+VvJ//5DG7ytFCLK/1yV7ajWMQ5+cxWmKvwFzl98qqp5o8ceNHMBNieq+Q==" saltValue="zqoGsl+NoPCuUroSBE+91A==" spinCount="100000" sheet="1" objects="1" scenarios="1" selectLockedCells="1" selectUnlockedCells="1"/>
  <mergeCells count="4">
    <mergeCell ref="BM10:CL10"/>
    <mergeCell ref="CO10:DN10"/>
    <mergeCell ref="DP10:EO10"/>
    <mergeCell ref="AL10:BK10"/>
  </mergeCells>
  <hyperlinks>
    <hyperlink ref="A76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M12:R20"/>
  <sheetViews>
    <sheetView tabSelected="1" zoomScale="130" zoomScaleNormal="130" workbookViewId="0">
      <selection activeCell="R20" sqref="R20"/>
    </sheetView>
  </sheetViews>
  <sheetFormatPr defaultRowHeight="15" x14ac:dyDescent="0.25"/>
  <sheetData>
    <row r="12" spans="13:18" x14ac:dyDescent="0.25">
      <c r="M12" s="17"/>
      <c r="N12" s="17"/>
      <c r="O12" s="32" t="s">
        <v>7</v>
      </c>
      <c r="P12" s="32" t="s">
        <v>7</v>
      </c>
      <c r="Q12" s="32" t="s">
        <v>96</v>
      </c>
      <c r="R12" s="20" t="s">
        <v>97</v>
      </c>
    </row>
    <row r="13" spans="13:18" x14ac:dyDescent="0.25">
      <c r="M13" s="17"/>
      <c r="N13" s="17"/>
      <c r="O13" s="32" t="s">
        <v>98</v>
      </c>
      <c r="P13" s="32" t="s">
        <v>3</v>
      </c>
      <c r="Q13" s="32" t="s">
        <v>99</v>
      </c>
      <c r="R13" s="20" t="s">
        <v>100</v>
      </c>
    </row>
    <row r="14" spans="13:18" x14ac:dyDescent="0.25">
      <c r="M14" s="17" t="s">
        <v>91</v>
      </c>
      <c r="N14" s="17"/>
      <c r="O14" s="33">
        <v>0</v>
      </c>
      <c r="P14" s="33"/>
      <c r="Q14" s="33">
        <v>0</v>
      </c>
      <c r="R14" s="34">
        <v>0</v>
      </c>
    </row>
    <row r="15" spans="13:18" x14ac:dyDescent="0.25">
      <c r="M15" s="17" t="s">
        <v>92</v>
      </c>
      <c r="N15" s="17"/>
      <c r="O15" s="32">
        <v>3</v>
      </c>
      <c r="P15" s="32">
        <v>1800</v>
      </c>
      <c r="Q15" s="32">
        <v>1</v>
      </c>
      <c r="R15" s="34">
        <v>1800</v>
      </c>
    </row>
    <row r="16" spans="13:18" x14ac:dyDescent="0.25">
      <c r="M16" s="17" t="s">
        <v>93</v>
      </c>
      <c r="N16" s="17"/>
      <c r="O16" s="32">
        <v>9</v>
      </c>
      <c r="P16" s="32">
        <v>5400</v>
      </c>
      <c r="Q16" s="32">
        <v>1</v>
      </c>
      <c r="R16" s="34">
        <v>5400</v>
      </c>
    </row>
    <row r="17" spans="13:18" x14ac:dyDescent="0.25">
      <c r="M17" s="17" t="s">
        <v>94</v>
      </c>
      <c r="N17" s="17"/>
      <c r="O17" s="32">
        <v>18</v>
      </c>
      <c r="P17" s="32">
        <v>10800</v>
      </c>
      <c r="Q17" s="32">
        <v>10</v>
      </c>
      <c r="R17" s="34">
        <v>108000</v>
      </c>
    </row>
    <row r="18" spans="13:18" x14ac:dyDescent="0.25">
      <c r="M18" s="17" t="s">
        <v>95</v>
      </c>
      <c r="N18" s="17"/>
      <c r="O18" s="32">
        <v>9</v>
      </c>
      <c r="P18" s="32">
        <v>5400</v>
      </c>
      <c r="Q18" s="32">
        <v>1.5</v>
      </c>
      <c r="R18" s="34">
        <v>8100</v>
      </c>
    </row>
    <row r="19" spans="13:18" x14ac:dyDescent="0.25">
      <c r="M19" s="17" t="s">
        <v>95</v>
      </c>
      <c r="N19" s="17"/>
      <c r="O19" s="32">
        <v>5</v>
      </c>
      <c r="P19" s="32">
        <f>O19*600</f>
        <v>3000</v>
      </c>
      <c r="Q19" s="32">
        <v>1.5</v>
      </c>
      <c r="R19" s="34">
        <f>P19*Q19</f>
        <v>4500</v>
      </c>
    </row>
    <row r="20" spans="13:18" x14ac:dyDescent="0.25">
      <c r="M20" s="35" t="s">
        <v>101</v>
      </c>
      <c r="N20" s="35"/>
      <c r="O20" s="35"/>
      <c r="P20" s="35"/>
      <c r="Q20" s="36">
        <v>15</v>
      </c>
      <c r="R20" s="37">
        <v>126000</v>
      </c>
    </row>
  </sheetData>
  <sheetProtection algorithmName="SHA-512" hashValue="LJ3FcMxfoIezM17SsKCb1GtXnC9BtIXI82qKB8n8HQnWc/SITd84I36UWZ6u7YMRF4nW7eKmdscDDQiGh40iBA==" saltValue="Hyyry4Rp7LneCnLhhAmhNg==" spinCount="100000"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System and Pumping Curves</vt:lpstr>
      <vt:lpstr>BWS System Curve-24in</vt:lpstr>
      <vt:lpstr>Leopold Curve</vt:lpstr>
      <vt:lpstr>BWS System Curve</vt:lpstr>
    </vt:vector>
  </TitlesOfParts>
  <Company>HDR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Rowbotham, Brian</dc:creator>
  <cp:lastModifiedBy>Peter Champion</cp:lastModifiedBy>
  <cp:lastPrinted>2018-02-14T20:06:57Z</cp:lastPrinted>
  <dcterms:created xsi:type="dcterms:W3CDTF">2016-11-08T23:47:15Z</dcterms:created>
  <dcterms:modified xsi:type="dcterms:W3CDTF">2020-02-21T17:34:19Z</dcterms:modified>
</cp:coreProperties>
</file>