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C:\Users\orwag\Desktop\RFP-CIS Utility\"/>
    </mc:Choice>
  </mc:AlternateContent>
  <workbookProtection workbookAlgorithmName="SHA-512" workbookHashValue="sLrzotXocW9c5bfd/BLXDO1khF/4VpPj2ilxae6fh3dBfF6vOFkoAr2P5qX9TvS0NKtfH1FuyjPnpoVGxFvfMg==" workbookSaltValue="R1twLFEnOuhfISstwiU4Sw==" workbookSpinCount="100000" lockStructure="1"/>
  <bookViews>
    <workbookView xWindow="0" yWindow="0" windowWidth="28800" windowHeight="12300" tabRatio="842" firstSheet="2" activeTab="2"/>
  </bookViews>
  <sheets>
    <sheet name="Control Panel" sheetId="55" state="hidden" r:id="rId1"/>
    <sheet name="Summary" sheetId="56" state="hidden" r:id="rId2"/>
    <sheet name="Account Management" sheetId="2" r:id="rId3"/>
    <sheet name="Billing" sheetId="3" r:id="rId4"/>
    <sheet name="Customer Portal" sheetId="4" r:id="rId5"/>
    <sheet name="Delinquency" sheetId="5" r:id="rId6"/>
    <sheet name="Device Management" sheetId="6" r:id="rId7"/>
    <sheet name="General and Technical" sheetId="7" r:id="rId8"/>
    <sheet name="Payment Processing" sheetId="8" r:id="rId9"/>
    <sheet name="Rates" sheetId="9" r:id="rId10"/>
    <sheet name="Reporting and Analysis" sheetId="10" r:id="rId11"/>
    <sheet name="Service and Work Orders" sheetId="11" r:id="rId12"/>
    <sheet name="Module 11" sheetId="14" state="hidden" r:id="rId13"/>
    <sheet name="Module 12" sheetId="15" state="hidden" r:id="rId14"/>
    <sheet name="Module 13" sheetId="16" state="hidden" r:id="rId15"/>
    <sheet name="Module 14" sheetId="17" state="hidden" r:id="rId16"/>
    <sheet name="Module 15" sheetId="18" state="hidden" r:id="rId17"/>
    <sheet name="Module 16" sheetId="19" state="hidden" r:id="rId18"/>
    <sheet name="Module 17" sheetId="20" state="hidden" r:id="rId19"/>
    <sheet name="Module 18" sheetId="21" state="hidden" r:id="rId20"/>
    <sheet name="Module 19" sheetId="22" state="hidden" r:id="rId21"/>
    <sheet name="Module 20" sheetId="23" state="hidden" r:id="rId22"/>
    <sheet name="Module 21" sheetId="24" state="hidden" r:id="rId23"/>
    <sheet name="Module 22" sheetId="25" state="hidden" r:id="rId24"/>
    <sheet name="Module 23" sheetId="26" state="hidden" r:id="rId25"/>
    <sheet name="Module 24" sheetId="27" state="hidden" r:id="rId26"/>
    <sheet name="Module 25" sheetId="28" state="hidden" r:id="rId27"/>
    <sheet name="Module 26" sheetId="29" state="hidden" r:id="rId28"/>
    <sheet name="Module 27" sheetId="30" state="hidden" r:id="rId29"/>
    <sheet name="Module 28" sheetId="31" state="hidden" r:id="rId30"/>
    <sheet name="Module 29" sheetId="32" state="hidden" r:id="rId31"/>
    <sheet name="Module 30" sheetId="33" state="hidden" r:id="rId32"/>
    <sheet name="Module 31" sheetId="35" state="hidden" r:id="rId33"/>
    <sheet name="Module 32" sheetId="36" state="hidden" r:id="rId34"/>
    <sheet name="Module 33" sheetId="37" state="hidden" r:id="rId35"/>
    <sheet name="Module 34" sheetId="38" state="hidden" r:id="rId36"/>
    <sheet name="Module 35" sheetId="39" state="hidden" r:id="rId37"/>
    <sheet name="Module 36" sheetId="40" state="hidden" r:id="rId38"/>
    <sheet name="Module 37" sheetId="41" state="hidden" r:id="rId39"/>
    <sheet name="Module 38" sheetId="42" state="hidden" r:id="rId40"/>
    <sheet name="Module 39" sheetId="43" state="hidden" r:id="rId41"/>
    <sheet name="Module 40" sheetId="44" state="hidden" r:id="rId42"/>
    <sheet name="Module 41" sheetId="45" state="hidden" r:id="rId43"/>
    <sheet name="Module 42" sheetId="46" state="hidden" r:id="rId44"/>
    <sheet name="Module 43" sheetId="47" state="hidden" r:id="rId45"/>
    <sheet name="Module 44" sheetId="48" state="hidden" r:id="rId46"/>
    <sheet name="Module 45" sheetId="49" state="hidden" r:id="rId47"/>
    <sheet name="Module 46" sheetId="50" state="hidden" r:id="rId48"/>
    <sheet name="Module 47" sheetId="51" state="hidden" r:id="rId49"/>
    <sheet name="Module 48" sheetId="52" state="hidden" r:id="rId50"/>
    <sheet name="Module 49" sheetId="53" state="hidden" r:id="rId51"/>
    <sheet name="Module 50" sheetId="54" state="hidden" r:id="rId52"/>
  </sheets>
  <definedNames>
    <definedName name="_xlnm.Print_Area" localSheetId="2">'Account Management'!$A:$G</definedName>
    <definedName name="_xlnm.Print_Area" localSheetId="3">Billing!$A:$G</definedName>
    <definedName name="_xlnm.Print_Area" localSheetId="4">'Customer Portal'!$A:$G</definedName>
    <definedName name="_xlnm.Print_Area" localSheetId="5">Delinquency!$A:$G</definedName>
    <definedName name="_xlnm.Print_Area" localSheetId="6">'Device Management'!$A:$G</definedName>
    <definedName name="_xlnm.Print_Area" localSheetId="7">'General and Technical'!$A:$G</definedName>
    <definedName name="_xlnm.Print_Area" localSheetId="12">'Module 11'!$A:$G</definedName>
    <definedName name="_xlnm.Print_Area" localSheetId="13">'Module 12'!$A:$G</definedName>
    <definedName name="_xlnm.Print_Area" localSheetId="14">'Module 13'!$A:$G</definedName>
    <definedName name="_xlnm.Print_Area" localSheetId="15">'Module 14'!$A:$G</definedName>
    <definedName name="_xlnm.Print_Area" localSheetId="16">'Module 15'!$A:$G</definedName>
    <definedName name="_xlnm.Print_Area" localSheetId="17">'Module 16'!$A:$G</definedName>
    <definedName name="_xlnm.Print_Area" localSheetId="18">'Module 17'!$A:$G</definedName>
    <definedName name="_xlnm.Print_Area" localSheetId="19">'Module 18'!$A:$G</definedName>
    <definedName name="_xlnm.Print_Area" localSheetId="20">'Module 19'!$A:$G</definedName>
    <definedName name="_xlnm.Print_Area" localSheetId="21">'Module 20'!$A:$G</definedName>
    <definedName name="_xlnm.Print_Area" localSheetId="22">'Module 21'!$A:$G</definedName>
    <definedName name="_xlnm.Print_Area" localSheetId="23">'Module 22'!$A:$G</definedName>
    <definedName name="_xlnm.Print_Area" localSheetId="24">'Module 23'!$A:$G</definedName>
    <definedName name="_xlnm.Print_Area" localSheetId="25">'Module 24'!$A:$G</definedName>
    <definedName name="_xlnm.Print_Area" localSheetId="26">'Module 25'!$A:$G</definedName>
    <definedName name="_xlnm.Print_Area" localSheetId="27">'Module 26'!$A:$G</definedName>
    <definedName name="_xlnm.Print_Area" localSheetId="28">'Module 27'!$A:$G</definedName>
    <definedName name="_xlnm.Print_Area" localSheetId="29">'Module 28'!$A:$G</definedName>
    <definedName name="_xlnm.Print_Area" localSheetId="30">'Module 29'!$A:$G</definedName>
    <definedName name="_xlnm.Print_Area" localSheetId="31">'Module 30'!$A:$G</definedName>
    <definedName name="_xlnm.Print_Area" localSheetId="32">'Module 31'!$A:$G</definedName>
    <definedName name="_xlnm.Print_Area" localSheetId="33">'Module 32'!$A:$G</definedName>
    <definedName name="_xlnm.Print_Area" localSheetId="34">'Module 33'!$A:$G</definedName>
    <definedName name="_xlnm.Print_Area" localSheetId="35">'Module 34'!$A:$G</definedName>
    <definedName name="_xlnm.Print_Area" localSheetId="36">'Module 35'!$A:$G</definedName>
    <definedName name="_xlnm.Print_Area" localSheetId="37">'Module 36'!$A:$G</definedName>
    <definedName name="_xlnm.Print_Area" localSheetId="38">'Module 37'!$A:$G</definedName>
    <definedName name="_xlnm.Print_Area" localSheetId="39">'Module 38'!$A:$G</definedName>
    <definedName name="_xlnm.Print_Area" localSheetId="40">'Module 39'!$A:$G</definedName>
    <definedName name="_xlnm.Print_Area" localSheetId="41">'Module 40'!$A:$G</definedName>
    <definedName name="_xlnm.Print_Area" localSheetId="42">'Module 41'!$A:$G</definedName>
    <definedName name="_xlnm.Print_Area" localSheetId="43">'Module 42'!$A:$G</definedName>
    <definedName name="_xlnm.Print_Area" localSheetId="44">'Module 43'!$A:$G</definedName>
    <definedName name="_xlnm.Print_Area" localSheetId="45">'Module 44'!$A:$G</definedName>
    <definedName name="_xlnm.Print_Area" localSheetId="46">'Module 45'!$A:$G</definedName>
    <definedName name="_xlnm.Print_Area" localSheetId="47">'Module 46'!$A:$G</definedName>
    <definedName name="_xlnm.Print_Area" localSheetId="48">'Module 47'!$A:$G</definedName>
    <definedName name="_xlnm.Print_Area" localSheetId="49">'Module 48'!$A:$G</definedName>
    <definedName name="_xlnm.Print_Area" localSheetId="50">'Module 49'!$A:$G</definedName>
    <definedName name="_xlnm.Print_Area" localSheetId="51">'Module 50'!$A:$G</definedName>
    <definedName name="_xlnm.Print_Area" localSheetId="8">'Payment Processing'!$A:$G</definedName>
    <definedName name="_xlnm.Print_Area" localSheetId="9">Rates!$A:$G</definedName>
    <definedName name="_xlnm.Print_Area" localSheetId="10">'Reporting and Analysis'!$A:$G</definedName>
    <definedName name="_xlnm.Print_Area" localSheetId="11">'Service and Work Orders'!$A:$G</definedName>
    <definedName name="_xlnm.Print_Area" localSheetId="1">Summary!$D$8:$J$643</definedName>
    <definedName name="_xlnm.Print_Titles" localSheetId="2">'Account Management'!$10:$12</definedName>
    <definedName name="_xlnm.Print_Titles" localSheetId="3">Billing!$10:$12</definedName>
    <definedName name="_xlnm.Print_Titles" localSheetId="4">'Customer Portal'!$10:$12</definedName>
    <definedName name="_xlnm.Print_Titles" localSheetId="5">Delinquency!$10:$12</definedName>
    <definedName name="_xlnm.Print_Titles" localSheetId="6">'Device Management'!$10:$12</definedName>
    <definedName name="_xlnm.Print_Titles" localSheetId="7">'General and Technical'!$10:$12</definedName>
    <definedName name="_xlnm.Print_Titles" localSheetId="12">'Module 11'!$10:$12</definedName>
    <definedName name="_xlnm.Print_Titles" localSheetId="13">'Module 12'!$10:$12</definedName>
    <definedName name="_xlnm.Print_Titles" localSheetId="14">'Module 13'!$10:$12</definedName>
    <definedName name="_xlnm.Print_Titles" localSheetId="15">'Module 14'!$10:$12</definedName>
    <definedName name="_xlnm.Print_Titles" localSheetId="16">'Module 15'!$10:$12</definedName>
    <definedName name="_xlnm.Print_Titles" localSheetId="17">'Module 16'!$10:$12</definedName>
    <definedName name="_xlnm.Print_Titles" localSheetId="18">'Module 17'!$10:$12</definedName>
    <definedName name="_xlnm.Print_Titles" localSheetId="19">'Module 18'!$10:$12</definedName>
    <definedName name="_xlnm.Print_Titles" localSheetId="20">'Module 19'!$10:$12</definedName>
    <definedName name="_xlnm.Print_Titles" localSheetId="21">'Module 20'!$10:$12</definedName>
    <definedName name="_xlnm.Print_Titles" localSheetId="22">'Module 21'!$10:$12</definedName>
    <definedName name="_xlnm.Print_Titles" localSheetId="23">'Module 22'!$10:$12</definedName>
    <definedName name="_xlnm.Print_Titles" localSheetId="24">'Module 23'!$10:$12</definedName>
    <definedName name="_xlnm.Print_Titles" localSheetId="25">'Module 24'!$10:$12</definedName>
    <definedName name="_xlnm.Print_Titles" localSheetId="26">'Module 25'!$10:$12</definedName>
    <definedName name="_xlnm.Print_Titles" localSheetId="27">'Module 26'!$10:$12</definedName>
    <definedName name="_xlnm.Print_Titles" localSheetId="28">'Module 27'!$10:$12</definedName>
    <definedName name="_xlnm.Print_Titles" localSheetId="29">'Module 28'!$10:$12</definedName>
    <definedName name="_xlnm.Print_Titles" localSheetId="30">'Module 29'!$10:$12</definedName>
    <definedName name="_xlnm.Print_Titles" localSheetId="31">'Module 30'!$10:$12</definedName>
    <definedName name="_xlnm.Print_Titles" localSheetId="32">'Module 31'!$10:$12</definedName>
    <definedName name="_xlnm.Print_Titles" localSheetId="33">'Module 32'!$10:$12</definedName>
    <definedName name="_xlnm.Print_Titles" localSheetId="34">'Module 33'!$10:$12</definedName>
    <definedName name="_xlnm.Print_Titles" localSheetId="35">'Module 34'!$10:$12</definedName>
    <definedName name="_xlnm.Print_Titles" localSheetId="36">'Module 35'!$10:$12</definedName>
    <definedName name="_xlnm.Print_Titles" localSheetId="37">'Module 36'!$10:$12</definedName>
    <definedName name="_xlnm.Print_Titles" localSheetId="38">'Module 37'!$10:$12</definedName>
    <definedName name="_xlnm.Print_Titles" localSheetId="39">'Module 38'!$10:$12</definedName>
    <definedName name="_xlnm.Print_Titles" localSheetId="40">'Module 39'!$10:$12</definedName>
    <definedName name="_xlnm.Print_Titles" localSheetId="41">'Module 40'!$10:$12</definedName>
    <definedName name="_xlnm.Print_Titles" localSheetId="42">'Module 41'!$10:$12</definedName>
    <definedName name="_xlnm.Print_Titles" localSheetId="43">'Module 42'!$10:$12</definedName>
    <definedName name="_xlnm.Print_Titles" localSheetId="44">'Module 43'!$10:$12</definedName>
    <definedName name="_xlnm.Print_Titles" localSheetId="45">'Module 44'!$10:$12</definedName>
    <definedName name="_xlnm.Print_Titles" localSheetId="46">'Module 45'!$10:$12</definedName>
    <definedName name="_xlnm.Print_Titles" localSheetId="47">'Module 46'!$10:$12</definedName>
    <definedName name="_xlnm.Print_Titles" localSheetId="48">'Module 47'!$10:$12</definedName>
    <definedName name="_xlnm.Print_Titles" localSheetId="49">'Module 48'!$10:$12</definedName>
    <definedName name="_xlnm.Print_Titles" localSheetId="50">'Module 49'!$10:$12</definedName>
    <definedName name="_xlnm.Print_Titles" localSheetId="51">'Module 50'!$10:$12</definedName>
    <definedName name="_xlnm.Print_Titles" localSheetId="8">'Payment Processing'!$10:$12</definedName>
    <definedName name="_xlnm.Print_Titles" localSheetId="9">Rates!$10:$12</definedName>
    <definedName name="_xlnm.Print_Titles" localSheetId="10">'Reporting and Analysis'!$10:$12</definedName>
    <definedName name="_xlnm.Print_Titles" localSheetId="11">'Service and Work Orders'!$10:$12</definedName>
    <definedName name="_xlnm.Print_Titles" localSheetId="1">Summary!$11:$12</definedName>
  </definedNames>
  <calcPr calcId="191028"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 i="4" l="1"/>
  <c r="AC2" i="5"/>
  <c r="AC2" i="6"/>
  <c r="AC2" i="7"/>
  <c r="AC2" i="8"/>
  <c r="AC2" i="9"/>
  <c r="AC2" i="10"/>
  <c r="AC2" i="11"/>
  <c r="AC2" i="14"/>
  <c r="AC2" i="15"/>
  <c r="AC2" i="16"/>
  <c r="AC2" i="17"/>
  <c r="AC2" i="18"/>
  <c r="AC2" i="19"/>
  <c r="AC2" i="20"/>
  <c r="AC2" i="21"/>
  <c r="AC2" i="22"/>
  <c r="AC2" i="23"/>
  <c r="AC2" i="24"/>
  <c r="AC2" i="25"/>
  <c r="AC2" i="26"/>
  <c r="AC2" i="27"/>
  <c r="AC2" i="28"/>
  <c r="AC2" i="29"/>
  <c r="AC2" i="30"/>
  <c r="AC2" i="31"/>
  <c r="AC2" i="32"/>
  <c r="AC2" i="33"/>
  <c r="AC2" i="35"/>
  <c r="AC2" i="36"/>
  <c r="AC2" i="37"/>
  <c r="AC2" i="38"/>
  <c r="AC2" i="39"/>
  <c r="AC2" i="40"/>
  <c r="AC2" i="41"/>
  <c r="AC2" i="42"/>
  <c r="AC2" i="43"/>
  <c r="AC2" i="44"/>
  <c r="AC2" i="45"/>
  <c r="AC2" i="46"/>
  <c r="AC2" i="47"/>
  <c r="AC2" i="48"/>
  <c r="AC2" i="49"/>
  <c r="AC2" i="50"/>
  <c r="AC2" i="51"/>
  <c r="AC2" i="52"/>
  <c r="AC2" i="53"/>
  <c r="AC2" i="54"/>
  <c r="AC2" i="3"/>
  <c r="AC2" i="2"/>
  <c r="N95" i="55" l="1"/>
  <c r="N94" i="55"/>
  <c r="N93" i="55"/>
  <c r="N92" i="55"/>
  <c r="N91" i="55"/>
  <c r="N90" i="55"/>
  <c r="N89" i="55"/>
  <c r="N88" i="55"/>
  <c r="N87" i="55"/>
  <c r="N96" i="55"/>
  <c r="N86" i="55"/>
  <c r="N85" i="55"/>
  <c r="N84" i="55"/>
  <c r="N83" i="55"/>
  <c r="N82" i="55"/>
  <c r="N81" i="55"/>
  <c r="N80" i="55"/>
  <c r="N79" i="55"/>
  <c r="N78" i="55"/>
  <c r="N77" i="55"/>
  <c r="N76" i="55"/>
  <c r="N75" i="55"/>
  <c r="N74" i="55"/>
  <c r="N73" i="55"/>
  <c r="N72" i="55"/>
  <c r="N71" i="55"/>
  <c r="N70" i="55"/>
  <c r="N69" i="55"/>
  <c r="N68" i="55"/>
  <c r="N67" i="55"/>
  <c r="N66" i="55"/>
  <c r="N65" i="55"/>
  <c r="N64" i="55"/>
  <c r="N63" i="55"/>
  <c r="N62" i="55"/>
  <c r="N61" i="55"/>
  <c r="N60" i="55"/>
  <c r="N59" i="55"/>
  <c r="N58" i="55"/>
  <c r="N57" i="55"/>
  <c r="N56" i="55"/>
  <c r="N55" i="55"/>
  <c r="N54" i="55"/>
  <c r="N53" i="55"/>
  <c r="N52" i="55"/>
  <c r="N51" i="55"/>
  <c r="N50" i="55"/>
  <c r="N49" i="55"/>
  <c r="N48" i="55"/>
  <c r="N47" i="55"/>
  <c r="I72" i="56" l="1"/>
  <c r="I73" i="56"/>
  <c r="I71" i="56"/>
  <c r="J13" i="55" l="1"/>
  <c r="A1" i="11" l="1"/>
  <c r="D67" i="56" l="1"/>
  <c r="A9" i="3" l="1"/>
  <c r="D10" i="3" s="1"/>
  <c r="J15" i="56" s="1"/>
  <c r="A9" i="4"/>
  <c r="D10" i="4" s="1"/>
  <c r="J16" i="56" s="1"/>
  <c r="A9" i="5"/>
  <c r="D10" i="5" s="1"/>
  <c r="J17" i="56" s="1"/>
  <c r="A9" i="6"/>
  <c r="D10" i="6" s="1"/>
  <c r="J18" i="56" s="1"/>
  <c r="A9" i="7"/>
  <c r="D10" i="7" s="1"/>
  <c r="J19" i="56" s="1"/>
  <c r="A9" i="8"/>
  <c r="D10" i="8" s="1"/>
  <c r="J20" i="56" s="1"/>
  <c r="A9" i="9"/>
  <c r="D10" i="9" s="1"/>
  <c r="J21" i="56" s="1"/>
  <c r="A9" i="10"/>
  <c r="D10" i="10" s="1"/>
  <c r="J22" i="56" s="1"/>
  <c r="A9" i="11"/>
  <c r="D10" i="11" s="1"/>
  <c r="J23" i="56" s="1"/>
  <c r="A9" i="14"/>
  <c r="D10" i="14" s="1"/>
  <c r="J24" i="56" s="1"/>
  <c r="A9" i="15"/>
  <c r="D10" i="15" s="1"/>
  <c r="J25" i="56" s="1"/>
  <c r="A9" i="16"/>
  <c r="D10" i="16" s="1"/>
  <c r="J26" i="56" s="1"/>
  <c r="A9" i="17"/>
  <c r="D10" i="17" s="1"/>
  <c r="J27" i="56" s="1"/>
  <c r="A9" i="18"/>
  <c r="D10" i="18" s="1"/>
  <c r="A9" i="19"/>
  <c r="D10" i="19" s="1"/>
  <c r="J29" i="56" s="1"/>
  <c r="A9" i="20"/>
  <c r="D10" i="20" s="1"/>
  <c r="J30" i="56" s="1"/>
  <c r="A9" i="21"/>
  <c r="D10" i="21" s="1"/>
  <c r="J31" i="56" s="1"/>
  <c r="A9" i="22"/>
  <c r="D10" i="22" s="1"/>
  <c r="A9" i="23"/>
  <c r="D10" i="23" s="1"/>
  <c r="J33" i="56" s="1"/>
  <c r="A9" i="24"/>
  <c r="D10" i="24" s="1"/>
  <c r="A9" i="25"/>
  <c r="D10" i="25" s="1"/>
  <c r="J35" i="56" s="1"/>
  <c r="A9" i="26"/>
  <c r="D10" i="26" s="1"/>
  <c r="J36" i="56" s="1"/>
  <c r="A9" i="27"/>
  <c r="D10" i="27" s="1"/>
  <c r="J37" i="56" s="1"/>
  <c r="A9" i="28"/>
  <c r="D10" i="28" s="1"/>
  <c r="J38" i="56" s="1"/>
  <c r="A9" i="29"/>
  <c r="D10" i="29" s="1"/>
  <c r="J39" i="56" s="1"/>
  <c r="A9" i="30"/>
  <c r="D10" i="30" s="1"/>
  <c r="A9" i="31"/>
  <c r="D10" i="31" s="1"/>
  <c r="J41" i="56" s="1"/>
  <c r="A9" i="32"/>
  <c r="D10" i="32" s="1"/>
  <c r="J42" i="56" s="1"/>
  <c r="A9" i="33"/>
  <c r="D10" i="33" s="1"/>
  <c r="J43" i="56" s="1"/>
  <c r="A9" i="35"/>
  <c r="D10" i="35" s="1"/>
  <c r="A9" i="36"/>
  <c r="D10" i="36" s="1"/>
  <c r="J45" i="56" s="1"/>
  <c r="A9" i="37"/>
  <c r="D10" i="37" s="1"/>
  <c r="J46" i="56" s="1"/>
  <c r="A9" i="38"/>
  <c r="D10" i="38" s="1"/>
  <c r="J47" i="56" s="1"/>
  <c r="A9" i="39"/>
  <c r="D10" i="39" s="1"/>
  <c r="A9" i="40"/>
  <c r="D10" i="40" s="1"/>
  <c r="J49" i="56" s="1"/>
  <c r="A9" i="41"/>
  <c r="D10" i="41" s="1"/>
  <c r="J50" i="56" s="1"/>
  <c r="A9" i="42"/>
  <c r="D10" i="42" s="1"/>
  <c r="J51" i="56" s="1"/>
  <c r="A9" i="43"/>
  <c r="D10" i="43" s="1"/>
  <c r="A9" i="44"/>
  <c r="D10" i="44" s="1"/>
  <c r="J53" i="56" s="1"/>
  <c r="A9" i="45"/>
  <c r="D10" i="45" s="1"/>
  <c r="A9" i="46"/>
  <c r="D10" i="46" s="1"/>
  <c r="A9" i="47"/>
  <c r="D10" i="47" s="1"/>
  <c r="A9" i="48"/>
  <c r="D10" i="48" s="1"/>
  <c r="J57" i="56" s="1"/>
  <c r="A9" i="49"/>
  <c r="D10" i="49" s="1"/>
  <c r="A9" i="50"/>
  <c r="D10" i="50" s="1"/>
  <c r="A9" i="51"/>
  <c r="D10" i="51" s="1"/>
  <c r="A9" i="52"/>
  <c r="D10" i="52" s="1"/>
  <c r="J61" i="56" s="1"/>
  <c r="A9" i="53"/>
  <c r="D10" i="53" s="1"/>
  <c r="J62" i="56" s="1"/>
  <c r="A9" i="54"/>
  <c r="D10" i="54" s="1"/>
  <c r="A9" i="2"/>
  <c r="D10" i="2" s="1"/>
  <c r="J63" i="56" l="1"/>
  <c r="J58" i="56"/>
  <c r="J54" i="56"/>
  <c r="J34" i="56"/>
  <c r="F58" i="2"/>
  <c r="J14" i="56"/>
  <c r="J60" i="56"/>
  <c r="J56" i="56"/>
  <c r="J52" i="56"/>
  <c r="J48" i="56"/>
  <c r="J44" i="56"/>
  <c r="J40" i="56"/>
  <c r="J32" i="56"/>
  <c r="J28" i="56"/>
  <c r="J59" i="56"/>
  <c r="J55" i="56"/>
  <c r="F114" i="2"/>
  <c r="F98" i="2"/>
  <c r="F50" i="2"/>
  <c r="F34" i="2"/>
  <c r="F82" i="2"/>
  <c r="F18" i="2"/>
  <c r="F66" i="2"/>
  <c r="F17" i="9"/>
  <c r="F21" i="9"/>
  <c r="F25" i="9"/>
  <c r="F29" i="9"/>
  <c r="F33" i="9"/>
  <c r="F37" i="9"/>
  <c r="F41" i="9"/>
  <c r="F45" i="9"/>
  <c r="F49" i="9"/>
  <c r="F53" i="9"/>
  <c r="F57" i="9"/>
  <c r="F61" i="9"/>
  <c r="F65" i="9"/>
  <c r="F69" i="9"/>
  <c r="F73" i="9"/>
  <c r="F77" i="9"/>
  <c r="F81" i="9"/>
  <c r="F85" i="9"/>
  <c r="F89" i="9"/>
  <c r="F93" i="9"/>
  <c r="F97" i="9"/>
  <c r="F14" i="9"/>
  <c r="F18" i="9"/>
  <c r="F22" i="9"/>
  <c r="F26" i="9"/>
  <c r="F30" i="9"/>
  <c r="F34" i="9"/>
  <c r="F38" i="9"/>
  <c r="F42" i="9"/>
  <c r="F46" i="9"/>
  <c r="F50" i="9"/>
  <c r="F54" i="9"/>
  <c r="F58" i="9"/>
  <c r="F62" i="9"/>
  <c r="F66" i="9"/>
  <c r="F70" i="9"/>
  <c r="F74" i="9"/>
  <c r="F78" i="9"/>
  <c r="F82" i="9"/>
  <c r="F86" i="9"/>
  <c r="F90" i="9"/>
  <c r="F94" i="9"/>
  <c r="F98" i="9"/>
  <c r="F15" i="9"/>
  <c r="F19" i="9"/>
  <c r="F23" i="9"/>
  <c r="F27" i="9"/>
  <c r="F31" i="9"/>
  <c r="F35" i="9"/>
  <c r="F39" i="9"/>
  <c r="F43" i="9"/>
  <c r="F47" i="9"/>
  <c r="F51" i="9"/>
  <c r="F55" i="9"/>
  <c r="F59" i="9"/>
  <c r="F63" i="9"/>
  <c r="F67" i="9"/>
  <c r="F71" i="9"/>
  <c r="F75" i="9"/>
  <c r="F79" i="9"/>
  <c r="F83" i="9"/>
  <c r="F87" i="9"/>
  <c r="F91" i="9"/>
  <c r="F95" i="9"/>
  <c r="F20" i="9"/>
  <c r="F36" i="9"/>
  <c r="F52" i="9"/>
  <c r="F68" i="9"/>
  <c r="F84" i="9"/>
  <c r="F24" i="9"/>
  <c r="F40" i="9"/>
  <c r="F56" i="9"/>
  <c r="F72" i="9"/>
  <c r="F88" i="9"/>
  <c r="F28" i="9"/>
  <c r="F44" i="9"/>
  <c r="F60" i="9"/>
  <c r="F76" i="9"/>
  <c r="F92" i="9"/>
  <c r="F64" i="9"/>
  <c r="F16" i="9"/>
  <c r="F80" i="9"/>
  <c r="F32" i="9"/>
  <c r="F96" i="9"/>
  <c r="F48" i="9"/>
  <c r="F13" i="9"/>
  <c r="F16" i="14"/>
  <c r="F20" i="14"/>
  <c r="F24" i="14"/>
  <c r="F28" i="14"/>
  <c r="F32" i="14"/>
  <c r="F36" i="14"/>
  <c r="F40" i="14"/>
  <c r="F44" i="14"/>
  <c r="F48" i="14"/>
  <c r="F52" i="14"/>
  <c r="F56" i="14"/>
  <c r="F60" i="14"/>
  <c r="F64" i="14"/>
  <c r="F68" i="14"/>
  <c r="F72" i="14"/>
  <c r="F76" i="14"/>
  <c r="F80" i="14"/>
  <c r="F84" i="14"/>
  <c r="F88" i="14"/>
  <c r="F92" i="14"/>
  <c r="F96" i="14"/>
  <c r="F100" i="14"/>
  <c r="F104" i="14"/>
  <c r="F108" i="14"/>
  <c r="F112" i="14"/>
  <c r="F116" i="14"/>
  <c r="F120" i="14"/>
  <c r="F124" i="14"/>
  <c r="F128" i="14"/>
  <c r="F132" i="14"/>
  <c r="F136" i="14"/>
  <c r="F140" i="14"/>
  <c r="F144" i="14"/>
  <c r="F148" i="14"/>
  <c r="F152" i="14"/>
  <c r="F156" i="14"/>
  <c r="F160" i="14"/>
  <c r="F164" i="14"/>
  <c r="F168" i="14"/>
  <c r="F172" i="14"/>
  <c r="F176" i="14"/>
  <c r="F180" i="14"/>
  <c r="F184" i="14"/>
  <c r="F188" i="14"/>
  <c r="F192" i="14"/>
  <c r="F196" i="14"/>
  <c r="F200" i="14"/>
  <c r="F204" i="14"/>
  <c r="F208" i="14"/>
  <c r="F212" i="14"/>
  <c r="F216" i="14"/>
  <c r="F220" i="14"/>
  <c r="F224" i="14"/>
  <c r="F228" i="14"/>
  <c r="F232" i="14"/>
  <c r="F236" i="14"/>
  <c r="F240" i="14"/>
  <c r="F244" i="14"/>
  <c r="F248" i="14"/>
  <c r="F252" i="14"/>
  <c r="F256" i="14"/>
  <c r="F260" i="14"/>
  <c r="F264" i="14"/>
  <c r="F268" i="14"/>
  <c r="F272" i="14"/>
  <c r="F276" i="14"/>
  <c r="F280" i="14"/>
  <c r="F284" i="14"/>
  <c r="F288" i="14"/>
  <c r="F292" i="14"/>
  <c r="F296" i="14"/>
  <c r="F300" i="14"/>
  <c r="F304" i="14"/>
  <c r="F308" i="14"/>
  <c r="F312" i="14"/>
  <c r="F316" i="14"/>
  <c r="F320" i="14"/>
  <c r="F324" i="14"/>
  <c r="F328" i="14"/>
  <c r="F332" i="14"/>
  <c r="F336" i="14"/>
  <c r="F340" i="14"/>
  <c r="F344" i="14"/>
  <c r="F348" i="14"/>
  <c r="F352" i="14"/>
  <c r="F356" i="14"/>
  <c r="F360" i="14"/>
  <c r="F364" i="14"/>
  <c r="F368" i="14"/>
  <c r="F372" i="14"/>
  <c r="F376" i="14"/>
  <c r="F380" i="14"/>
  <c r="F384" i="14"/>
  <c r="F388" i="14"/>
  <c r="F392" i="14"/>
  <c r="F396" i="14"/>
  <c r="F400" i="14"/>
  <c r="F404" i="14"/>
  <c r="F408" i="14"/>
  <c r="F412" i="14"/>
  <c r="F416" i="14"/>
  <c r="F420" i="14"/>
  <c r="F424" i="14"/>
  <c r="F428" i="14"/>
  <c r="F432" i="14"/>
  <c r="F436" i="14"/>
  <c r="F440" i="14"/>
  <c r="F444" i="14"/>
  <c r="F448" i="14"/>
  <c r="F452" i="14"/>
  <c r="F456" i="14"/>
  <c r="F460" i="14"/>
  <c r="F464" i="14"/>
  <c r="F468" i="14"/>
  <c r="F472" i="14"/>
  <c r="F476" i="14"/>
  <c r="F480" i="14"/>
  <c r="F484" i="14"/>
  <c r="F488" i="14"/>
  <c r="F492" i="14"/>
  <c r="F496" i="14"/>
  <c r="F500" i="14"/>
  <c r="F504" i="14"/>
  <c r="F508" i="14"/>
  <c r="F512" i="14"/>
  <c r="F516" i="14"/>
  <c r="F520" i="14"/>
  <c r="F524" i="14"/>
  <c r="F528" i="14"/>
  <c r="F532" i="14"/>
  <c r="F536" i="14"/>
  <c r="F540" i="14"/>
  <c r="F544" i="14"/>
  <c r="F548" i="14"/>
  <c r="F552" i="14"/>
  <c r="F556" i="14"/>
  <c r="F560" i="14"/>
  <c r="F564" i="14"/>
  <c r="F568" i="14"/>
  <c r="F572" i="14"/>
  <c r="F576" i="14"/>
  <c r="F580" i="14"/>
  <c r="F584" i="14"/>
  <c r="F588" i="14"/>
  <c r="F592" i="14"/>
  <c r="F596" i="14"/>
  <c r="F17" i="14"/>
  <c r="F21" i="14"/>
  <c r="F25" i="14"/>
  <c r="F29" i="14"/>
  <c r="F33" i="14"/>
  <c r="F37" i="14"/>
  <c r="F41" i="14"/>
  <c r="F45" i="14"/>
  <c r="F49" i="14"/>
  <c r="F53" i="14"/>
  <c r="F57" i="14"/>
  <c r="F61" i="14"/>
  <c r="F65" i="14"/>
  <c r="F69" i="14"/>
  <c r="F73" i="14"/>
  <c r="F77" i="14"/>
  <c r="F81" i="14"/>
  <c r="F85" i="14"/>
  <c r="F89" i="14"/>
  <c r="F93" i="14"/>
  <c r="F97" i="14"/>
  <c r="F101" i="14"/>
  <c r="F105" i="14"/>
  <c r="F109" i="14"/>
  <c r="F113" i="14"/>
  <c r="F117" i="14"/>
  <c r="F121" i="14"/>
  <c r="F125" i="14"/>
  <c r="F129" i="14"/>
  <c r="F133" i="14"/>
  <c r="F137" i="14"/>
  <c r="F141" i="14"/>
  <c r="F145" i="14"/>
  <c r="F149" i="14"/>
  <c r="F153" i="14"/>
  <c r="F157" i="14"/>
  <c r="F161" i="14"/>
  <c r="F165" i="14"/>
  <c r="F169" i="14"/>
  <c r="F173" i="14"/>
  <c r="F177" i="14"/>
  <c r="F181" i="14"/>
  <c r="F185" i="14"/>
  <c r="F189" i="14"/>
  <c r="F193" i="14"/>
  <c r="F197" i="14"/>
  <c r="F201" i="14"/>
  <c r="F205" i="14"/>
  <c r="F209" i="14"/>
  <c r="F213" i="14"/>
  <c r="F217" i="14"/>
  <c r="F221" i="14"/>
  <c r="F225" i="14"/>
  <c r="F229" i="14"/>
  <c r="F233" i="14"/>
  <c r="F237" i="14"/>
  <c r="F241" i="14"/>
  <c r="F245" i="14"/>
  <c r="F249" i="14"/>
  <c r="F14" i="14"/>
  <c r="F18" i="14"/>
  <c r="F22" i="14"/>
  <c r="F26" i="14"/>
  <c r="F30" i="14"/>
  <c r="F34" i="14"/>
  <c r="F38" i="14"/>
  <c r="F42" i="14"/>
  <c r="F46" i="14"/>
  <c r="F50" i="14"/>
  <c r="F54" i="14"/>
  <c r="F58" i="14"/>
  <c r="F62" i="14"/>
  <c r="F66" i="14"/>
  <c r="F70" i="14"/>
  <c r="F74" i="14"/>
  <c r="F78" i="14"/>
  <c r="F82" i="14"/>
  <c r="F86" i="14"/>
  <c r="F90" i="14"/>
  <c r="F94" i="14"/>
  <c r="F98" i="14"/>
  <c r="F102" i="14"/>
  <c r="F106" i="14"/>
  <c r="F110" i="14"/>
  <c r="F114" i="14"/>
  <c r="F118" i="14"/>
  <c r="F122" i="14"/>
  <c r="F126" i="14"/>
  <c r="F130" i="14"/>
  <c r="F134" i="14"/>
  <c r="F138" i="14"/>
  <c r="F142" i="14"/>
  <c r="F146" i="14"/>
  <c r="F150" i="14"/>
  <c r="F154" i="14"/>
  <c r="F158" i="14"/>
  <c r="F162" i="14"/>
  <c r="F166" i="14"/>
  <c r="F170" i="14"/>
  <c r="F174" i="14"/>
  <c r="F178" i="14"/>
  <c r="F182" i="14"/>
  <c r="F186" i="14"/>
  <c r="F190" i="14"/>
  <c r="F194" i="14"/>
  <c r="F198" i="14"/>
  <c r="F202" i="14"/>
  <c r="F206" i="14"/>
  <c r="F210" i="14"/>
  <c r="F214" i="14"/>
  <c r="F218" i="14"/>
  <c r="F222" i="14"/>
  <c r="F226" i="14"/>
  <c r="F230" i="14"/>
  <c r="F234" i="14"/>
  <c r="F238" i="14"/>
  <c r="F242" i="14"/>
  <c r="F246" i="14"/>
  <c r="F250" i="14"/>
  <c r="F254" i="14"/>
  <c r="F258" i="14"/>
  <c r="F262" i="14"/>
  <c r="F266" i="14"/>
  <c r="F270" i="14"/>
  <c r="F274" i="14"/>
  <c r="F278" i="14"/>
  <c r="F282" i="14"/>
  <c r="F286" i="14"/>
  <c r="F290" i="14"/>
  <c r="F294" i="14"/>
  <c r="F298" i="14"/>
  <c r="F302" i="14"/>
  <c r="F306" i="14"/>
  <c r="F310" i="14"/>
  <c r="F314" i="14"/>
  <c r="F318" i="14"/>
  <c r="F322" i="14"/>
  <c r="F326" i="14"/>
  <c r="F330" i="14"/>
  <c r="F334" i="14"/>
  <c r="F338" i="14"/>
  <c r="F342" i="14"/>
  <c r="F346" i="14"/>
  <c r="F350" i="14"/>
  <c r="F354" i="14"/>
  <c r="F358" i="14"/>
  <c r="F362" i="14"/>
  <c r="F366" i="14"/>
  <c r="F370" i="14"/>
  <c r="F374" i="14"/>
  <c r="F378" i="14"/>
  <c r="F382" i="14"/>
  <c r="F386" i="14"/>
  <c r="F390" i="14"/>
  <c r="F394" i="14"/>
  <c r="F398" i="14"/>
  <c r="F402" i="14"/>
  <c r="F406" i="14"/>
  <c r="F410" i="14"/>
  <c r="F414" i="14"/>
  <c r="F418" i="14"/>
  <c r="F422" i="14"/>
  <c r="F426" i="14"/>
  <c r="F430" i="14"/>
  <c r="F434" i="14"/>
  <c r="F438" i="14"/>
  <c r="F442" i="14"/>
  <c r="F446" i="14"/>
  <c r="F450" i="14"/>
  <c r="F454" i="14"/>
  <c r="F458" i="14"/>
  <c r="F462" i="14"/>
  <c r="F466" i="14"/>
  <c r="F470" i="14"/>
  <c r="F474" i="14"/>
  <c r="F478" i="14"/>
  <c r="F482" i="14"/>
  <c r="F486" i="14"/>
  <c r="F490" i="14"/>
  <c r="F494" i="14"/>
  <c r="F498" i="14"/>
  <c r="F502" i="14"/>
  <c r="F506" i="14"/>
  <c r="F510" i="14"/>
  <c r="F514" i="14"/>
  <c r="F518" i="14"/>
  <c r="F522" i="14"/>
  <c r="F526" i="14"/>
  <c r="F530" i="14"/>
  <c r="F534" i="14"/>
  <c r="F538" i="14"/>
  <c r="F542" i="14"/>
  <c r="F546" i="14"/>
  <c r="F550" i="14"/>
  <c r="F554" i="14"/>
  <c r="F558" i="14"/>
  <c r="F562" i="14"/>
  <c r="F566" i="14"/>
  <c r="F570" i="14"/>
  <c r="F574" i="14"/>
  <c r="F578" i="14"/>
  <c r="F582" i="14"/>
  <c r="F586" i="14"/>
  <c r="F590" i="14"/>
  <c r="F594" i="14"/>
  <c r="F598" i="14"/>
  <c r="F602" i="14"/>
  <c r="F606" i="14"/>
  <c r="F610" i="14"/>
  <c r="F614" i="14"/>
  <c r="F618" i="14"/>
  <c r="F622" i="14"/>
  <c r="F626" i="14"/>
  <c r="F630" i="14"/>
  <c r="F634" i="14"/>
  <c r="F638" i="14"/>
  <c r="F642" i="14"/>
  <c r="F646" i="14"/>
  <c r="F650" i="14"/>
  <c r="F654" i="14"/>
  <c r="F658" i="14"/>
  <c r="F662" i="14"/>
  <c r="F666" i="14"/>
  <c r="F670" i="14"/>
  <c r="F674" i="14"/>
  <c r="F678" i="14"/>
  <c r="F682" i="14"/>
  <c r="F686" i="14"/>
  <c r="F690" i="14"/>
  <c r="F694" i="14"/>
  <c r="F698" i="14"/>
  <c r="F702" i="14"/>
  <c r="F706" i="14"/>
  <c r="F710" i="14"/>
  <c r="F714" i="14"/>
  <c r="F718" i="14"/>
  <c r="F722" i="14"/>
  <c r="F726" i="14"/>
  <c r="F730" i="14"/>
  <c r="F734" i="14"/>
  <c r="F738" i="14"/>
  <c r="F742" i="14"/>
  <c r="F746" i="14"/>
  <c r="F750" i="14"/>
  <c r="F754" i="14"/>
  <c r="F758" i="14"/>
  <c r="F762" i="14"/>
  <c r="F766" i="14"/>
  <c r="F770" i="14"/>
  <c r="F774" i="14"/>
  <c r="F778" i="14"/>
  <c r="F782" i="14"/>
  <c r="F786" i="14"/>
  <c r="F790" i="14"/>
  <c r="F794" i="14"/>
  <c r="F798" i="14"/>
  <c r="F802" i="14"/>
  <c r="F806" i="14"/>
  <c r="F810" i="14"/>
  <c r="F814" i="14"/>
  <c r="F818" i="14"/>
  <c r="F822" i="14"/>
  <c r="F826" i="14"/>
  <c r="F830" i="14"/>
  <c r="F834" i="14"/>
  <c r="F838" i="14"/>
  <c r="F842" i="14"/>
  <c r="F846" i="14"/>
  <c r="F850" i="14"/>
  <c r="F854" i="14"/>
  <c r="F858" i="14"/>
  <c r="F862" i="14"/>
  <c r="F866" i="14"/>
  <c r="F870" i="14"/>
  <c r="F874" i="14"/>
  <c r="F878" i="14"/>
  <c r="F882" i="14"/>
  <c r="F886" i="14"/>
  <c r="F890" i="14"/>
  <c r="F23" i="14"/>
  <c r="F39" i="14"/>
  <c r="F55" i="14"/>
  <c r="F71" i="14"/>
  <c r="F87" i="14"/>
  <c r="F103" i="14"/>
  <c r="F119" i="14"/>
  <c r="F135" i="14"/>
  <c r="F151" i="14"/>
  <c r="F167" i="14"/>
  <c r="F183" i="14"/>
  <c r="F199" i="14"/>
  <c r="F215" i="14"/>
  <c r="F231" i="14"/>
  <c r="F247" i="14"/>
  <c r="F257" i="14"/>
  <c r="F265" i="14"/>
  <c r="F273" i="14"/>
  <c r="F281" i="14"/>
  <c r="F289" i="14"/>
  <c r="F297" i="14"/>
  <c r="F305" i="14"/>
  <c r="F313" i="14"/>
  <c r="F321" i="14"/>
  <c r="F329" i="14"/>
  <c r="F337" i="14"/>
  <c r="F345" i="14"/>
  <c r="F353" i="14"/>
  <c r="F361" i="14"/>
  <c r="F369" i="14"/>
  <c r="F377" i="14"/>
  <c r="F385" i="14"/>
  <c r="F393" i="14"/>
  <c r="F401" i="14"/>
  <c r="F409" i="14"/>
  <c r="F417" i="14"/>
  <c r="F425" i="14"/>
  <c r="F433" i="14"/>
  <c r="F441" i="14"/>
  <c r="F449" i="14"/>
  <c r="F457" i="14"/>
  <c r="F465" i="14"/>
  <c r="F473" i="14"/>
  <c r="F481" i="14"/>
  <c r="F489" i="14"/>
  <c r="F497" i="14"/>
  <c r="F505" i="14"/>
  <c r="F513" i="14"/>
  <c r="F521" i="14"/>
  <c r="F529" i="14"/>
  <c r="F537" i="14"/>
  <c r="F545" i="14"/>
  <c r="F553" i="14"/>
  <c r="F561" i="14"/>
  <c r="F569" i="14"/>
  <c r="F577" i="14"/>
  <c r="F585" i="14"/>
  <c r="F593" i="14"/>
  <c r="F600" i="14"/>
  <c r="F605" i="14"/>
  <c r="F611" i="14"/>
  <c r="F616" i="14"/>
  <c r="F621" i="14"/>
  <c r="F627" i="14"/>
  <c r="F632" i="14"/>
  <c r="F637" i="14"/>
  <c r="F643" i="14"/>
  <c r="F648" i="14"/>
  <c r="F653" i="14"/>
  <c r="F659" i="14"/>
  <c r="F664" i="14"/>
  <c r="F669" i="14"/>
  <c r="F675" i="14"/>
  <c r="F680" i="14"/>
  <c r="F685" i="14"/>
  <c r="F691" i="14"/>
  <c r="F696" i="14"/>
  <c r="F701" i="14"/>
  <c r="F707" i="14"/>
  <c r="F712" i="14"/>
  <c r="F717" i="14"/>
  <c r="F723" i="14"/>
  <c r="F728" i="14"/>
  <c r="F733" i="14"/>
  <c r="F739" i="14"/>
  <c r="F744" i="14"/>
  <c r="F749" i="14"/>
  <c r="F755" i="14"/>
  <c r="F760" i="14"/>
  <c r="F765" i="14"/>
  <c r="F771" i="14"/>
  <c r="F776" i="14"/>
  <c r="F781" i="14"/>
  <c r="F787" i="14"/>
  <c r="F792" i="14"/>
  <c r="F797" i="14"/>
  <c r="F803" i="14"/>
  <c r="F808" i="14"/>
  <c r="F813" i="14"/>
  <c r="F819" i="14"/>
  <c r="F824" i="14"/>
  <c r="F829" i="14"/>
  <c r="F835" i="14"/>
  <c r="F840" i="14"/>
  <c r="F845" i="14"/>
  <c r="F851" i="14"/>
  <c r="F856" i="14"/>
  <c r="F861" i="14"/>
  <c r="F867" i="14"/>
  <c r="F872" i="14"/>
  <c r="F877" i="14"/>
  <c r="F883" i="14"/>
  <c r="F888" i="14"/>
  <c r="F893" i="14"/>
  <c r="F897" i="14"/>
  <c r="F901" i="14"/>
  <c r="F905" i="14"/>
  <c r="F909" i="14"/>
  <c r="F913" i="14"/>
  <c r="F917" i="14"/>
  <c r="F921" i="14"/>
  <c r="F925" i="14"/>
  <c r="F929" i="14"/>
  <c r="F933" i="14"/>
  <c r="F937" i="14"/>
  <c r="F941" i="14"/>
  <c r="F945" i="14"/>
  <c r="F949" i="14"/>
  <c r="F953" i="14"/>
  <c r="F957" i="14"/>
  <c r="F961" i="14"/>
  <c r="F965" i="14"/>
  <c r="F969" i="14"/>
  <c r="F973" i="14"/>
  <c r="F977" i="14"/>
  <c r="F981" i="14"/>
  <c r="F985" i="14"/>
  <c r="F989" i="14"/>
  <c r="F993" i="14"/>
  <c r="F997" i="14"/>
  <c r="F1001" i="14"/>
  <c r="F1005" i="14"/>
  <c r="F1009" i="14"/>
  <c r="F27" i="14"/>
  <c r="F43" i="14"/>
  <c r="F59" i="14"/>
  <c r="F75" i="14"/>
  <c r="F91" i="14"/>
  <c r="F107" i="14"/>
  <c r="F123" i="14"/>
  <c r="F139" i="14"/>
  <c r="F155" i="14"/>
  <c r="F171" i="14"/>
  <c r="F187" i="14"/>
  <c r="F203" i="14"/>
  <c r="F219" i="14"/>
  <c r="F235" i="14"/>
  <c r="F251" i="14"/>
  <c r="F259" i="14"/>
  <c r="F267" i="14"/>
  <c r="F275" i="14"/>
  <c r="F283" i="14"/>
  <c r="F291" i="14"/>
  <c r="F299" i="14"/>
  <c r="F307" i="14"/>
  <c r="F315" i="14"/>
  <c r="F323" i="14"/>
  <c r="F331" i="14"/>
  <c r="F339" i="14"/>
  <c r="F347" i="14"/>
  <c r="F355" i="14"/>
  <c r="F363" i="14"/>
  <c r="F371" i="14"/>
  <c r="F379" i="14"/>
  <c r="F387" i="14"/>
  <c r="F395" i="14"/>
  <c r="F403" i="14"/>
  <c r="F411" i="14"/>
  <c r="F419" i="14"/>
  <c r="F427" i="14"/>
  <c r="F435" i="14"/>
  <c r="F443" i="14"/>
  <c r="F451" i="14"/>
  <c r="F459" i="14"/>
  <c r="F467" i="14"/>
  <c r="F475" i="14"/>
  <c r="F483" i="14"/>
  <c r="F491" i="14"/>
  <c r="F499" i="14"/>
  <c r="F507" i="14"/>
  <c r="F515" i="14"/>
  <c r="F523" i="14"/>
  <c r="F531" i="14"/>
  <c r="F539" i="14"/>
  <c r="F547" i="14"/>
  <c r="F555" i="14"/>
  <c r="F563" i="14"/>
  <c r="F571" i="14"/>
  <c r="F579" i="14"/>
  <c r="F587" i="14"/>
  <c r="F595" i="14"/>
  <c r="F601" i="14"/>
  <c r="F607" i="14"/>
  <c r="F612" i="14"/>
  <c r="F617" i="14"/>
  <c r="F623" i="14"/>
  <c r="F628" i="14"/>
  <c r="F633" i="14"/>
  <c r="F639" i="14"/>
  <c r="F644" i="14"/>
  <c r="F649" i="14"/>
  <c r="F655" i="14"/>
  <c r="F660" i="14"/>
  <c r="F665" i="14"/>
  <c r="F671" i="14"/>
  <c r="F676" i="14"/>
  <c r="F681" i="14"/>
  <c r="F687" i="14"/>
  <c r="F692" i="14"/>
  <c r="F697" i="14"/>
  <c r="F703" i="14"/>
  <c r="F708" i="14"/>
  <c r="F713" i="14"/>
  <c r="F719" i="14"/>
  <c r="F724" i="14"/>
  <c r="F729" i="14"/>
  <c r="F735" i="14"/>
  <c r="F740" i="14"/>
  <c r="F745" i="14"/>
  <c r="F751" i="14"/>
  <c r="F756" i="14"/>
  <c r="F761" i="14"/>
  <c r="F767" i="14"/>
  <c r="F772" i="14"/>
  <c r="F777" i="14"/>
  <c r="F783" i="14"/>
  <c r="F788" i="14"/>
  <c r="F793" i="14"/>
  <c r="F799" i="14"/>
  <c r="F804" i="14"/>
  <c r="F809" i="14"/>
  <c r="F815" i="14"/>
  <c r="F820" i="14"/>
  <c r="F825" i="14"/>
  <c r="F831" i="14"/>
  <c r="F836" i="14"/>
  <c r="F841" i="14"/>
  <c r="F847" i="14"/>
  <c r="F852" i="14"/>
  <c r="F857" i="14"/>
  <c r="F863" i="14"/>
  <c r="F868" i="14"/>
  <c r="F873" i="14"/>
  <c r="F879" i="14"/>
  <c r="F884" i="14"/>
  <c r="F889" i="14"/>
  <c r="F894" i="14"/>
  <c r="F898" i="14"/>
  <c r="F902" i="14"/>
  <c r="F906" i="14"/>
  <c r="F910" i="14"/>
  <c r="F914" i="14"/>
  <c r="F918" i="14"/>
  <c r="F922" i="14"/>
  <c r="F926" i="14"/>
  <c r="F930" i="14"/>
  <c r="F934" i="14"/>
  <c r="F938" i="14"/>
  <c r="F942" i="14"/>
  <c r="F946" i="14"/>
  <c r="F950" i="14"/>
  <c r="F954" i="14"/>
  <c r="F958" i="14"/>
  <c r="F962" i="14"/>
  <c r="F966" i="14"/>
  <c r="F970" i="14"/>
  <c r="F974" i="14"/>
  <c r="F978" i="14"/>
  <c r="F982" i="14"/>
  <c r="F986" i="14"/>
  <c r="F990" i="14"/>
  <c r="F994" i="14"/>
  <c r="F998" i="14"/>
  <c r="F1002" i="14"/>
  <c r="F1006" i="14"/>
  <c r="F1010" i="14"/>
  <c r="F15" i="14"/>
  <c r="F31" i="14"/>
  <c r="F47" i="14"/>
  <c r="F63" i="14"/>
  <c r="F79" i="14"/>
  <c r="F95" i="14"/>
  <c r="F111" i="14"/>
  <c r="F127" i="14"/>
  <c r="F143" i="14"/>
  <c r="F159" i="14"/>
  <c r="F175" i="14"/>
  <c r="F191" i="14"/>
  <c r="F207" i="14"/>
  <c r="F223" i="14"/>
  <c r="F239" i="14"/>
  <c r="F253" i="14"/>
  <c r="F261" i="14"/>
  <c r="F269" i="14"/>
  <c r="F277" i="14"/>
  <c r="F285" i="14"/>
  <c r="F293" i="14"/>
  <c r="F301" i="14"/>
  <c r="F309" i="14"/>
  <c r="F317" i="14"/>
  <c r="F325" i="14"/>
  <c r="F333" i="14"/>
  <c r="F341" i="14"/>
  <c r="F349" i="14"/>
  <c r="F357" i="14"/>
  <c r="F365" i="14"/>
  <c r="F373" i="14"/>
  <c r="F381" i="14"/>
  <c r="F389" i="14"/>
  <c r="F397" i="14"/>
  <c r="F405" i="14"/>
  <c r="F413" i="14"/>
  <c r="F421" i="14"/>
  <c r="F429" i="14"/>
  <c r="F437" i="14"/>
  <c r="F445" i="14"/>
  <c r="F453" i="14"/>
  <c r="F461" i="14"/>
  <c r="F469" i="14"/>
  <c r="F477" i="14"/>
  <c r="F485" i="14"/>
  <c r="F493" i="14"/>
  <c r="F501" i="14"/>
  <c r="F509" i="14"/>
  <c r="F517" i="14"/>
  <c r="F525" i="14"/>
  <c r="F533" i="14"/>
  <c r="F541" i="14"/>
  <c r="F549" i="14"/>
  <c r="F557" i="14"/>
  <c r="F565" i="14"/>
  <c r="F573" i="14"/>
  <c r="F581" i="14"/>
  <c r="F589" i="14"/>
  <c r="F597" i="14"/>
  <c r="F603" i="14"/>
  <c r="F608" i="14"/>
  <c r="F613" i="14"/>
  <c r="F619" i="14"/>
  <c r="F624" i="14"/>
  <c r="F629" i="14"/>
  <c r="F635" i="14"/>
  <c r="F640" i="14"/>
  <c r="F645" i="14"/>
  <c r="F651" i="14"/>
  <c r="F656" i="14"/>
  <c r="F661" i="14"/>
  <c r="F667" i="14"/>
  <c r="F672" i="14"/>
  <c r="F677" i="14"/>
  <c r="F683" i="14"/>
  <c r="F688" i="14"/>
  <c r="F693" i="14"/>
  <c r="F699" i="14"/>
  <c r="F704" i="14"/>
  <c r="F709" i="14"/>
  <c r="F715" i="14"/>
  <c r="F720" i="14"/>
  <c r="F725" i="14"/>
  <c r="F731" i="14"/>
  <c r="F736" i="14"/>
  <c r="F741" i="14"/>
  <c r="F747" i="14"/>
  <c r="F752" i="14"/>
  <c r="F757" i="14"/>
  <c r="F763" i="14"/>
  <c r="F768" i="14"/>
  <c r="F773" i="14"/>
  <c r="F779" i="14"/>
  <c r="F784" i="14"/>
  <c r="F789" i="14"/>
  <c r="F795" i="14"/>
  <c r="F800" i="14"/>
  <c r="F805" i="14"/>
  <c r="F811" i="14"/>
  <c r="F816" i="14"/>
  <c r="F821" i="14"/>
  <c r="F827" i="14"/>
  <c r="F832" i="14"/>
  <c r="F837" i="14"/>
  <c r="F843" i="14"/>
  <c r="F848" i="14"/>
  <c r="F853" i="14"/>
  <c r="F859" i="14"/>
  <c r="F864" i="14"/>
  <c r="F869" i="14"/>
  <c r="F875" i="14"/>
  <c r="F880" i="14"/>
  <c r="F885" i="14"/>
  <c r="F891" i="14"/>
  <c r="F895" i="14"/>
  <c r="F899" i="14"/>
  <c r="F903" i="14"/>
  <c r="F907" i="14"/>
  <c r="F911" i="14"/>
  <c r="F915" i="14"/>
  <c r="F919" i="14"/>
  <c r="F923" i="14"/>
  <c r="F927" i="14"/>
  <c r="F931" i="14"/>
  <c r="F935" i="14"/>
  <c r="F939" i="14"/>
  <c r="F943" i="14"/>
  <c r="F947" i="14"/>
  <c r="F951" i="14"/>
  <c r="F955" i="14"/>
  <c r="F959" i="14"/>
  <c r="F963" i="14"/>
  <c r="F967" i="14"/>
  <c r="F971" i="14"/>
  <c r="F975" i="14"/>
  <c r="F979" i="14"/>
  <c r="F983" i="14"/>
  <c r="F987" i="14"/>
  <c r="F991" i="14"/>
  <c r="F995" i="14"/>
  <c r="F999" i="14"/>
  <c r="F1003" i="14"/>
  <c r="F1007" i="14"/>
  <c r="F1011" i="14"/>
  <c r="F35" i="14"/>
  <c r="F99" i="14"/>
  <c r="F163" i="14"/>
  <c r="F227" i="14"/>
  <c r="F271" i="14"/>
  <c r="F303" i="14"/>
  <c r="F335" i="14"/>
  <c r="F367" i="14"/>
  <c r="F399" i="14"/>
  <c r="F431" i="14"/>
  <c r="F463" i="14"/>
  <c r="F495" i="14"/>
  <c r="F527" i="14"/>
  <c r="F559" i="14"/>
  <c r="F591" i="14"/>
  <c r="F615" i="14"/>
  <c r="F636" i="14"/>
  <c r="F657" i="14"/>
  <c r="F679" i="14"/>
  <c r="F700" i="14"/>
  <c r="F721" i="14"/>
  <c r="F743" i="14"/>
  <c r="F764" i="14"/>
  <c r="F785" i="14"/>
  <c r="F807" i="14"/>
  <c r="F828" i="14"/>
  <c r="F849" i="14"/>
  <c r="F871" i="14"/>
  <c r="F892" i="14"/>
  <c r="F908" i="14"/>
  <c r="F924" i="14"/>
  <c r="F940" i="14"/>
  <c r="F956" i="14"/>
  <c r="F972" i="14"/>
  <c r="F988" i="14"/>
  <c r="F1004" i="14"/>
  <c r="F51" i="14"/>
  <c r="F115" i="14"/>
  <c r="F179" i="14"/>
  <c r="F243" i="14"/>
  <c r="F279" i="14"/>
  <c r="F311" i="14"/>
  <c r="F343" i="14"/>
  <c r="F375" i="14"/>
  <c r="F407" i="14"/>
  <c r="F439" i="14"/>
  <c r="F471" i="14"/>
  <c r="F503" i="14"/>
  <c r="F535" i="14"/>
  <c r="F567" i="14"/>
  <c r="F599" i="14"/>
  <c r="F620" i="14"/>
  <c r="F641" i="14"/>
  <c r="F663" i="14"/>
  <c r="F684" i="14"/>
  <c r="F705" i="14"/>
  <c r="F727" i="14"/>
  <c r="F748" i="14"/>
  <c r="F769" i="14"/>
  <c r="F791" i="14"/>
  <c r="F812" i="14"/>
  <c r="F833" i="14"/>
  <c r="F855" i="14"/>
  <c r="F876" i="14"/>
  <c r="F896" i="14"/>
  <c r="F912" i="14"/>
  <c r="F928" i="14"/>
  <c r="F944" i="14"/>
  <c r="F960" i="14"/>
  <c r="F976" i="14"/>
  <c r="F992" i="14"/>
  <c r="F1008" i="14"/>
  <c r="F67" i="14"/>
  <c r="F131" i="14"/>
  <c r="F195" i="14"/>
  <c r="F255" i="14"/>
  <c r="F287" i="14"/>
  <c r="F319" i="14"/>
  <c r="F351" i="14"/>
  <c r="F383" i="14"/>
  <c r="F415" i="14"/>
  <c r="F447" i="14"/>
  <c r="F479" i="14"/>
  <c r="F511" i="14"/>
  <c r="F543" i="14"/>
  <c r="F575" i="14"/>
  <c r="F604" i="14"/>
  <c r="F625" i="14"/>
  <c r="F647" i="14"/>
  <c r="F668" i="14"/>
  <c r="F689" i="14"/>
  <c r="F711" i="14"/>
  <c r="F732" i="14"/>
  <c r="F753" i="14"/>
  <c r="F775" i="14"/>
  <c r="F796" i="14"/>
  <c r="F817" i="14"/>
  <c r="F839" i="14"/>
  <c r="F860" i="14"/>
  <c r="F881" i="14"/>
  <c r="F900" i="14"/>
  <c r="F916" i="14"/>
  <c r="F932" i="14"/>
  <c r="F948" i="14"/>
  <c r="F964" i="14"/>
  <c r="F980" i="14"/>
  <c r="F996" i="14"/>
  <c r="F1012" i="14"/>
  <c r="F19" i="14"/>
  <c r="F263" i="14"/>
  <c r="F391" i="14"/>
  <c r="F519" i="14"/>
  <c r="F631" i="14"/>
  <c r="F716" i="14"/>
  <c r="F801" i="14"/>
  <c r="F887" i="14"/>
  <c r="F952" i="14"/>
  <c r="F83" i="14"/>
  <c r="F295" i="14"/>
  <c r="F423" i="14"/>
  <c r="F551" i="14"/>
  <c r="F652" i="14"/>
  <c r="F737" i="14"/>
  <c r="F823" i="14"/>
  <c r="F904" i="14"/>
  <c r="F968" i="14"/>
  <c r="F147" i="14"/>
  <c r="F327" i="14"/>
  <c r="F455" i="14"/>
  <c r="F583" i="14"/>
  <c r="F673" i="14"/>
  <c r="F759" i="14"/>
  <c r="F844" i="14"/>
  <c r="F920" i="14"/>
  <c r="F984" i="14"/>
  <c r="F359" i="14"/>
  <c r="F780" i="14"/>
  <c r="F487" i="14"/>
  <c r="F865" i="14"/>
  <c r="F609" i="14"/>
  <c r="F936" i="14"/>
  <c r="F211" i="14"/>
  <c r="F695" i="14"/>
  <c r="F1000" i="14"/>
  <c r="F94" i="2"/>
  <c r="F46" i="2"/>
  <c r="F14" i="2"/>
  <c r="F16" i="8"/>
  <c r="F20" i="8"/>
  <c r="F24" i="8"/>
  <c r="F28" i="8"/>
  <c r="F32" i="8"/>
  <c r="F36" i="8"/>
  <c r="F40" i="8"/>
  <c r="F44" i="8"/>
  <c r="F48" i="8"/>
  <c r="F52" i="8"/>
  <c r="F56" i="8"/>
  <c r="F17" i="8"/>
  <c r="F21" i="8"/>
  <c r="F25" i="8"/>
  <c r="F29" i="8"/>
  <c r="F33" i="8"/>
  <c r="F37" i="8"/>
  <c r="F41" i="8"/>
  <c r="F45" i="8"/>
  <c r="F49" i="8"/>
  <c r="F53" i="8"/>
  <c r="F57" i="8"/>
  <c r="F14" i="8"/>
  <c r="F18" i="8"/>
  <c r="F22" i="8"/>
  <c r="F26" i="8"/>
  <c r="F30" i="8"/>
  <c r="F34" i="8"/>
  <c r="F38" i="8"/>
  <c r="F42" i="8"/>
  <c r="F46" i="8"/>
  <c r="F50" i="8"/>
  <c r="F54" i="8"/>
  <c r="F58" i="8"/>
  <c r="F19" i="8"/>
  <c r="F35" i="8"/>
  <c r="F51" i="8"/>
  <c r="F23" i="8"/>
  <c r="F39" i="8"/>
  <c r="F55" i="8"/>
  <c r="F27" i="8"/>
  <c r="F43" i="8"/>
  <c r="F59" i="8"/>
  <c r="F15" i="8"/>
  <c r="F31" i="8"/>
  <c r="F47" i="8"/>
  <c r="F16" i="7"/>
  <c r="F20" i="7"/>
  <c r="F24" i="7"/>
  <c r="F28" i="7"/>
  <c r="F32" i="7"/>
  <c r="F36" i="7"/>
  <c r="F40" i="7"/>
  <c r="F44" i="7"/>
  <c r="F48" i="7"/>
  <c r="F52" i="7"/>
  <c r="F56" i="7"/>
  <c r="F60" i="7"/>
  <c r="F64" i="7"/>
  <c r="F68" i="7"/>
  <c r="F72" i="7"/>
  <c r="F76" i="7"/>
  <c r="F80" i="7"/>
  <c r="F84" i="7"/>
  <c r="F88" i="7"/>
  <c r="F92" i="7"/>
  <c r="F96" i="7"/>
  <c r="F100" i="7"/>
  <c r="F104" i="7"/>
  <c r="F108" i="7"/>
  <c r="F112" i="7"/>
  <c r="F116" i="7"/>
  <c r="F120" i="7"/>
  <c r="F124" i="7"/>
  <c r="F128" i="7"/>
  <c r="F132" i="7"/>
  <c r="F136" i="7"/>
  <c r="F140" i="7"/>
  <c r="F144" i="7"/>
  <c r="F148" i="7"/>
  <c r="F152" i="7"/>
  <c r="F156" i="7"/>
  <c r="F160" i="7"/>
  <c r="F164" i="7"/>
  <c r="F168" i="7"/>
  <c r="F172" i="7"/>
  <c r="F176" i="7"/>
  <c r="F180" i="7"/>
  <c r="F184" i="7"/>
  <c r="F188" i="7"/>
  <c r="F192" i="7"/>
  <c r="F196" i="7"/>
  <c r="F200" i="7"/>
  <c r="F204" i="7"/>
  <c r="F208" i="7"/>
  <c r="F212" i="7"/>
  <c r="F216" i="7"/>
  <c r="F220" i="7"/>
  <c r="F224" i="7"/>
  <c r="F228" i="7"/>
  <c r="F232" i="7"/>
  <c r="F236" i="7"/>
  <c r="F240" i="7"/>
  <c r="F244" i="7"/>
  <c r="F248" i="7"/>
  <c r="F252" i="7"/>
  <c r="F17" i="7"/>
  <c r="F21" i="7"/>
  <c r="F25" i="7"/>
  <c r="F29" i="7"/>
  <c r="F33" i="7"/>
  <c r="F37" i="7"/>
  <c r="F41" i="7"/>
  <c r="F45" i="7"/>
  <c r="F49" i="7"/>
  <c r="F53" i="7"/>
  <c r="F57" i="7"/>
  <c r="F61" i="7"/>
  <c r="F65" i="7"/>
  <c r="F69" i="7"/>
  <c r="F73" i="7"/>
  <c r="F77" i="7"/>
  <c r="F81" i="7"/>
  <c r="F85" i="7"/>
  <c r="F89" i="7"/>
  <c r="F93" i="7"/>
  <c r="F97" i="7"/>
  <c r="F101" i="7"/>
  <c r="F105" i="7"/>
  <c r="F109" i="7"/>
  <c r="F113" i="7"/>
  <c r="F117" i="7"/>
  <c r="F121" i="7"/>
  <c r="F125" i="7"/>
  <c r="F129" i="7"/>
  <c r="F133" i="7"/>
  <c r="F137" i="7"/>
  <c r="F141" i="7"/>
  <c r="F145" i="7"/>
  <c r="F149" i="7"/>
  <c r="F153" i="7"/>
  <c r="F157" i="7"/>
  <c r="F161" i="7"/>
  <c r="F165" i="7"/>
  <c r="F169" i="7"/>
  <c r="F173" i="7"/>
  <c r="F177" i="7"/>
  <c r="F181" i="7"/>
  <c r="F185" i="7"/>
  <c r="F189" i="7"/>
  <c r="F193" i="7"/>
  <c r="F197" i="7"/>
  <c r="F201" i="7"/>
  <c r="F205" i="7"/>
  <c r="F209" i="7"/>
  <c r="F213" i="7"/>
  <c r="F217" i="7"/>
  <c r="F221" i="7"/>
  <c r="F225" i="7"/>
  <c r="F229" i="7"/>
  <c r="F233" i="7"/>
  <c r="F237" i="7"/>
  <c r="F241" i="7"/>
  <c r="F245" i="7"/>
  <c r="F249" i="7"/>
  <c r="F253" i="7"/>
  <c r="F14" i="7"/>
  <c r="F18" i="7"/>
  <c r="F22" i="7"/>
  <c r="F26" i="7"/>
  <c r="F30" i="7"/>
  <c r="F34" i="7"/>
  <c r="F38" i="7"/>
  <c r="F42" i="7"/>
  <c r="F46" i="7"/>
  <c r="F50" i="7"/>
  <c r="F54" i="7"/>
  <c r="F58" i="7"/>
  <c r="F62" i="7"/>
  <c r="F66" i="7"/>
  <c r="F70" i="7"/>
  <c r="F74" i="7"/>
  <c r="F78" i="7"/>
  <c r="F82" i="7"/>
  <c r="F86" i="7"/>
  <c r="F90" i="7"/>
  <c r="F94" i="7"/>
  <c r="F98" i="7"/>
  <c r="F102" i="7"/>
  <c r="F106" i="7"/>
  <c r="F110" i="7"/>
  <c r="F114" i="7"/>
  <c r="F118" i="7"/>
  <c r="F122" i="7"/>
  <c r="F126" i="7"/>
  <c r="F130" i="7"/>
  <c r="F134" i="7"/>
  <c r="F138" i="7"/>
  <c r="F142" i="7"/>
  <c r="F146" i="7"/>
  <c r="F150" i="7"/>
  <c r="F154" i="7"/>
  <c r="F158" i="7"/>
  <c r="F162" i="7"/>
  <c r="F166" i="7"/>
  <c r="F170" i="7"/>
  <c r="F174" i="7"/>
  <c r="F178" i="7"/>
  <c r="F182" i="7"/>
  <c r="F186" i="7"/>
  <c r="F190" i="7"/>
  <c r="F194" i="7"/>
  <c r="F198" i="7"/>
  <c r="F202" i="7"/>
  <c r="F206" i="7"/>
  <c r="F210" i="7"/>
  <c r="F214" i="7"/>
  <c r="F218" i="7"/>
  <c r="F222" i="7"/>
  <c r="F226" i="7"/>
  <c r="F230" i="7"/>
  <c r="F234" i="7"/>
  <c r="F238" i="7"/>
  <c r="F242" i="7"/>
  <c r="F246" i="7"/>
  <c r="F250" i="7"/>
  <c r="F19" i="7"/>
  <c r="F35" i="7"/>
  <c r="F51" i="7"/>
  <c r="F67" i="7"/>
  <c r="F83" i="7"/>
  <c r="F99" i="7"/>
  <c r="F115" i="7"/>
  <c r="F131" i="7"/>
  <c r="F147" i="7"/>
  <c r="F163" i="7"/>
  <c r="F179" i="7"/>
  <c r="F195" i="7"/>
  <c r="F211" i="7"/>
  <c r="F227" i="7"/>
  <c r="F243" i="7"/>
  <c r="F23" i="7"/>
  <c r="F39" i="7"/>
  <c r="F55" i="7"/>
  <c r="F71" i="7"/>
  <c r="F87" i="7"/>
  <c r="F103" i="7"/>
  <c r="F119" i="7"/>
  <c r="F135" i="7"/>
  <c r="F151" i="7"/>
  <c r="F167" i="7"/>
  <c r="F183" i="7"/>
  <c r="F199" i="7"/>
  <c r="F215" i="7"/>
  <c r="F231" i="7"/>
  <c r="F247" i="7"/>
  <c r="F27" i="7"/>
  <c r="F43" i="7"/>
  <c r="F59" i="7"/>
  <c r="F75" i="7"/>
  <c r="F91" i="7"/>
  <c r="F107" i="7"/>
  <c r="F123" i="7"/>
  <c r="F139" i="7"/>
  <c r="F155" i="7"/>
  <c r="F171" i="7"/>
  <c r="F187" i="7"/>
  <c r="F203" i="7"/>
  <c r="F219" i="7"/>
  <c r="F235" i="7"/>
  <c r="F251" i="7"/>
  <c r="F47" i="7"/>
  <c r="F111" i="7"/>
  <c r="F175" i="7"/>
  <c r="F239" i="7"/>
  <c r="F63" i="7"/>
  <c r="F127" i="7"/>
  <c r="F191" i="7"/>
  <c r="F15" i="7"/>
  <c r="F79" i="7"/>
  <c r="F143" i="7"/>
  <c r="F207" i="7"/>
  <c r="F95" i="7"/>
  <c r="F159" i="7"/>
  <c r="F223" i="7"/>
  <c r="F31" i="7"/>
  <c r="F13" i="7"/>
  <c r="F14" i="15"/>
  <c r="F18" i="15"/>
  <c r="F22" i="15"/>
  <c r="F26" i="15"/>
  <c r="F30" i="15"/>
  <c r="F34" i="15"/>
  <c r="F38" i="15"/>
  <c r="F42" i="15"/>
  <c r="F46" i="15"/>
  <c r="F50" i="15"/>
  <c r="F54" i="15"/>
  <c r="F58" i="15"/>
  <c r="F62" i="15"/>
  <c r="F66" i="15"/>
  <c r="F70" i="15"/>
  <c r="F74" i="15"/>
  <c r="F78" i="15"/>
  <c r="F82" i="15"/>
  <c r="F86" i="15"/>
  <c r="F90" i="15"/>
  <c r="F94" i="15"/>
  <c r="F98" i="15"/>
  <c r="F102" i="15"/>
  <c r="F106" i="15"/>
  <c r="F110" i="15"/>
  <c r="F114" i="15"/>
  <c r="F118" i="15"/>
  <c r="F122" i="15"/>
  <c r="F126" i="15"/>
  <c r="F130" i="15"/>
  <c r="F134" i="15"/>
  <c r="F138" i="15"/>
  <c r="F142" i="15"/>
  <c r="F146" i="15"/>
  <c r="F150" i="15"/>
  <c r="F154" i="15"/>
  <c r="F158" i="15"/>
  <c r="F162" i="15"/>
  <c r="F166" i="15"/>
  <c r="F170" i="15"/>
  <c r="F174" i="15"/>
  <c r="F178" i="15"/>
  <c r="F182" i="15"/>
  <c r="F186" i="15"/>
  <c r="F190" i="15"/>
  <c r="F194" i="15"/>
  <c r="F198" i="15"/>
  <c r="F202" i="15"/>
  <c r="F206" i="15"/>
  <c r="F210" i="15"/>
  <c r="F214" i="15"/>
  <c r="F218" i="15"/>
  <c r="F222" i="15"/>
  <c r="F226" i="15"/>
  <c r="F230" i="15"/>
  <c r="F234" i="15"/>
  <c r="F238" i="15"/>
  <c r="F242" i="15"/>
  <c r="F246" i="15"/>
  <c r="F250" i="15"/>
  <c r="F254" i="15"/>
  <c r="F258" i="15"/>
  <c r="F262" i="15"/>
  <c r="F266" i="15"/>
  <c r="F270" i="15"/>
  <c r="F274" i="15"/>
  <c r="F278" i="15"/>
  <c r="F282" i="15"/>
  <c r="F286" i="15"/>
  <c r="F290" i="15"/>
  <c r="F294" i="15"/>
  <c r="F298" i="15"/>
  <c r="F302" i="15"/>
  <c r="F306" i="15"/>
  <c r="F310" i="15"/>
  <c r="F314" i="15"/>
  <c r="F318" i="15"/>
  <c r="F322" i="15"/>
  <c r="F326" i="15"/>
  <c r="F330" i="15"/>
  <c r="F334" i="15"/>
  <c r="F338" i="15"/>
  <c r="F342" i="15"/>
  <c r="F346" i="15"/>
  <c r="F350" i="15"/>
  <c r="F354" i="15"/>
  <c r="F358" i="15"/>
  <c r="F362" i="15"/>
  <c r="F366" i="15"/>
  <c r="F370" i="15"/>
  <c r="F374" i="15"/>
  <c r="F378" i="15"/>
  <c r="F382" i="15"/>
  <c r="F386" i="15"/>
  <c r="F390" i="15"/>
  <c r="F394" i="15"/>
  <c r="F398" i="15"/>
  <c r="F402" i="15"/>
  <c r="F406" i="15"/>
  <c r="F410" i="15"/>
  <c r="F414" i="15"/>
  <c r="F418" i="15"/>
  <c r="F422" i="15"/>
  <c r="F426" i="15"/>
  <c r="F430" i="15"/>
  <c r="F434" i="15"/>
  <c r="F438" i="15"/>
  <c r="F442" i="15"/>
  <c r="F446" i="15"/>
  <c r="F450" i="15"/>
  <c r="F454" i="15"/>
  <c r="F458" i="15"/>
  <c r="F462" i="15"/>
  <c r="F466" i="15"/>
  <c r="F470" i="15"/>
  <c r="F474" i="15"/>
  <c r="F478" i="15"/>
  <c r="F482" i="15"/>
  <c r="F486" i="15"/>
  <c r="F490" i="15"/>
  <c r="F494" i="15"/>
  <c r="F498" i="15"/>
  <c r="F502" i="15"/>
  <c r="F506" i="15"/>
  <c r="F510" i="15"/>
  <c r="F514" i="15"/>
  <c r="F518" i="15"/>
  <c r="F522" i="15"/>
  <c r="F526" i="15"/>
  <c r="F530" i="15"/>
  <c r="F534" i="15"/>
  <c r="F538" i="15"/>
  <c r="F542" i="15"/>
  <c r="F546" i="15"/>
  <c r="F550" i="15"/>
  <c r="F554" i="15"/>
  <c r="F558" i="15"/>
  <c r="F562" i="15"/>
  <c r="F566" i="15"/>
  <c r="F570" i="15"/>
  <c r="F574" i="15"/>
  <c r="F578" i="15"/>
  <c r="F582" i="15"/>
  <c r="F586" i="15"/>
  <c r="F590" i="15"/>
  <c r="F594" i="15"/>
  <c r="F598" i="15"/>
  <c r="F602" i="15"/>
  <c r="F606" i="15"/>
  <c r="F610" i="15"/>
  <c r="F614" i="15"/>
  <c r="F618" i="15"/>
  <c r="F622" i="15"/>
  <c r="F626" i="15"/>
  <c r="F630" i="15"/>
  <c r="F634" i="15"/>
  <c r="F638" i="15"/>
  <c r="F642" i="15"/>
  <c r="F646" i="15"/>
  <c r="F650" i="15"/>
  <c r="F654" i="15"/>
  <c r="F658" i="15"/>
  <c r="F662" i="15"/>
  <c r="F666" i="15"/>
  <c r="F670" i="15"/>
  <c r="F674" i="15"/>
  <c r="F678" i="15"/>
  <c r="F682" i="15"/>
  <c r="F686" i="15"/>
  <c r="F690" i="15"/>
  <c r="F694" i="15"/>
  <c r="F698" i="15"/>
  <c r="F702" i="15"/>
  <c r="F706" i="15"/>
  <c r="F710" i="15"/>
  <c r="F714" i="15"/>
  <c r="F718" i="15"/>
  <c r="F722" i="15"/>
  <c r="F726" i="15"/>
  <c r="F730" i="15"/>
  <c r="F734" i="15"/>
  <c r="F738" i="15"/>
  <c r="F742" i="15"/>
  <c r="F746" i="15"/>
  <c r="F750" i="15"/>
  <c r="F754" i="15"/>
  <c r="F758" i="15"/>
  <c r="F762" i="15"/>
  <c r="F766" i="15"/>
  <c r="F770" i="15"/>
  <c r="F774" i="15"/>
  <c r="F778" i="15"/>
  <c r="F782" i="15"/>
  <c r="F786" i="15"/>
  <c r="F790" i="15"/>
  <c r="F794" i="15"/>
  <c r="F798" i="15"/>
  <c r="F802" i="15"/>
  <c r="F806" i="15"/>
  <c r="F810" i="15"/>
  <c r="F814" i="15"/>
  <c r="F818" i="15"/>
  <c r="F822" i="15"/>
  <c r="F826" i="15"/>
  <c r="F830" i="15"/>
  <c r="F834" i="15"/>
  <c r="F838" i="15"/>
  <c r="F842" i="15"/>
  <c r="F846" i="15"/>
  <c r="F850" i="15"/>
  <c r="F854" i="15"/>
  <c r="F858" i="15"/>
  <c r="F862" i="15"/>
  <c r="F866" i="15"/>
  <c r="F870" i="15"/>
  <c r="F874" i="15"/>
  <c r="F878" i="15"/>
  <c r="F882" i="15"/>
  <c r="F886" i="15"/>
  <c r="F890" i="15"/>
  <c r="F894" i="15"/>
  <c r="F898" i="15"/>
  <c r="F902" i="15"/>
  <c r="F906" i="15"/>
  <c r="F910" i="15"/>
  <c r="F914" i="15"/>
  <c r="F918" i="15"/>
  <c r="F922" i="15"/>
  <c r="F926" i="15"/>
  <c r="F930" i="15"/>
  <c r="F934" i="15"/>
  <c r="F938" i="15"/>
  <c r="F942" i="15"/>
  <c r="F946" i="15"/>
  <c r="F950" i="15"/>
  <c r="F954" i="15"/>
  <c r="F958" i="15"/>
  <c r="F962" i="15"/>
  <c r="F966" i="15"/>
  <c r="F970" i="15"/>
  <c r="F974" i="15"/>
  <c r="F978" i="15"/>
  <c r="F982" i="15"/>
  <c r="F986" i="15"/>
  <c r="F990" i="15"/>
  <c r="F994" i="15"/>
  <c r="F998" i="15"/>
  <c r="F1002" i="15"/>
  <c r="F1006" i="15"/>
  <c r="F1010" i="15"/>
  <c r="F15" i="15"/>
  <c r="F19" i="15"/>
  <c r="F23" i="15"/>
  <c r="F27" i="15"/>
  <c r="F31" i="15"/>
  <c r="F35" i="15"/>
  <c r="F39" i="15"/>
  <c r="F43" i="15"/>
  <c r="F47" i="15"/>
  <c r="F51" i="15"/>
  <c r="F55" i="15"/>
  <c r="F59" i="15"/>
  <c r="F63" i="15"/>
  <c r="F67" i="15"/>
  <c r="F71" i="15"/>
  <c r="F75" i="15"/>
  <c r="F79" i="15"/>
  <c r="F83" i="15"/>
  <c r="F87" i="15"/>
  <c r="F91" i="15"/>
  <c r="F95" i="15"/>
  <c r="F99" i="15"/>
  <c r="F103" i="15"/>
  <c r="F107" i="15"/>
  <c r="F111" i="15"/>
  <c r="F115" i="15"/>
  <c r="F119" i="15"/>
  <c r="F123" i="15"/>
  <c r="F127" i="15"/>
  <c r="F131" i="15"/>
  <c r="F135" i="15"/>
  <c r="F139" i="15"/>
  <c r="F143" i="15"/>
  <c r="F147" i="15"/>
  <c r="F151" i="15"/>
  <c r="F155" i="15"/>
  <c r="F159" i="15"/>
  <c r="F163" i="15"/>
  <c r="F167" i="15"/>
  <c r="F171" i="15"/>
  <c r="F175" i="15"/>
  <c r="F179" i="15"/>
  <c r="F183" i="15"/>
  <c r="F187" i="15"/>
  <c r="F191" i="15"/>
  <c r="F195" i="15"/>
  <c r="F199" i="15"/>
  <c r="F203" i="15"/>
  <c r="F207" i="15"/>
  <c r="F211" i="15"/>
  <c r="F215" i="15"/>
  <c r="F219" i="15"/>
  <c r="F223" i="15"/>
  <c r="F227" i="15"/>
  <c r="F231" i="15"/>
  <c r="F235" i="15"/>
  <c r="F239" i="15"/>
  <c r="F243" i="15"/>
  <c r="F247" i="15"/>
  <c r="F251" i="15"/>
  <c r="F255" i="15"/>
  <c r="F259" i="15"/>
  <c r="F263" i="15"/>
  <c r="F267" i="15"/>
  <c r="F271" i="15"/>
  <c r="F275" i="15"/>
  <c r="F279" i="15"/>
  <c r="F283" i="15"/>
  <c r="F287" i="15"/>
  <c r="F291" i="15"/>
  <c r="F295" i="15"/>
  <c r="F299" i="15"/>
  <c r="F303" i="15"/>
  <c r="F307" i="15"/>
  <c r="F311" i="15"/>
  <c r="F315" i="15"/>
  <c r="F319" i="15"/>
  <c r="F323" i="15"/>
  <c r="F327" i="15"/>
  <c r="F331" i="15"/>
  <c r="F335" i="15"/>
  <c r="F339" i="15"/>
  <c r="F343" i="15"/>
  <c r="F347" i="15"/>
  <c r="F351" i="15"/>
  <c r="F355" i="15"/>
  <c r="F359" i="15"/>
  <c r="F363" i="15"/>
  <c r="F367" i="15"/>
  <c r="F371" i="15"/>
  <c r="F375" i="15"/>
  <c r="F379" i="15"/>
  <c r="F383" i="15"/>
  <c r="F387" i="15"/>
  <c r="F391" i="15"/>
  <c r="F395" i="15"/>
  <c r="F399" i="15"/>
  <c r="F403" i="15"/>
  <c r="F407" i="15"/>
  <c r="F411" i="15"/>
  <c r="F415" i="15"/>
  <c r="F419" i="15"/>
  <c r="F423" i="15"/>
  <c r="F427" i="15"/>
  <c r="F431" i="15"/>
  <c r="F435" i="15"/>
  <c r="F439" i="15"/>
  <c r="F443" i="15"/>
  <c r="F447" i="15"/>
  <c r="F451" i="15"/>
  <c r="F455" i="15"/>
  <c r="F459" i="15"/>
  <c r="F463" i="15"/>
  <c r="F467" i="15"/>
  <c r="F471" i="15"/>
  <c r="F475" i="15"/>
  <c r="F479" i="15"/>
  <c r="F483" i="15"/>
  <c r="F487" i="15"/>
  <c r="F491" i="15"/>
  <c r="F495" i="15"/>
  <c r="F499" i="15"/>
  <c r="F503" i="15"/>
  <c r="F507" i="15"/>
  <c r="F511" i="15"/>
  <c r="F515" i="15"/>
  <c r="F519" i="15"/>
  <c r="F523" i="15"/>
  <c r="F527" i="15"/>
  <c r="F531" i="15"/>
  <c r="F535" i="15"/>
  <c r="F539" i="15"/>
  <c r="F543" i="15"/>
  <c r="F547" i="15"/>
  <c r="F551" i="15"/>
  <c r="F555" i="15"/>
  <c r="F559" i="15"/>
  <c r="F563" i="15"/>
  <c r="F567" i="15"/>
  <c r="F571" i="15"/>
  <c r="F575" i="15"/>
  <c r="F579" i="15"/>
  <c r="F583" i="15"/>
  <c r="F587" i="15"/>
  <c r="F591" i="15"/>
  <c r="F595" i="15"/>
  <c r="F599" i="15"/>
  <c r="F603" i="15"/>
  <c r="F607" i="15"/>
  <c r="F611" i="15"/>
  <c r="F615" i="15"/>
  <c r="F619" i="15"/>
  <c r="F623" i="15"/>
  <c r="F627" i="15"/>
  <c r="F631" i="15"/>
  <c r="F635" i="15"/>
  <c r="F639" i="15"/>
  <c r="F643" i="15"/>
  <c r="F647" i="15"/>
  <c r="F651" i="15"/>
  <c r="F655" i="15"/>
  <c r="F659" i="15"/>
  <c r="F663" i="15"/>
  <c r="F667" i="15"/>
  <c r="F671" i="15"/>
  <c r="F675" i="15"/>
  <c r="F679" i="15"/>
  <c r="F683" i="15"/>
  <c r="F687" i="15"/>
  <c r="F691" i="15"/>
  <c r="F695" i="15"/>
  <c r="F699" i="15"/>
  <c r="F703" i="15"/>
  <c r="F707" i="15"/>
  <c r="F711" i="15"/>
  <c r="F715" i="15"/>
  <c r="F719" i="15"/>
  <c r="F723" i="15"/>
  <c r="F727" i="15"/>
  <c r="F731" i="15"/>
  <c r="F735" i="15"/>
  <c r="F739" i="15"/>
  <c r="F743" i="15"/>
  <c r="F747" i="15"/>
  <c r="F751" i="15"/>
  <c r="F755" i="15"/>
  <c r="F759" i="15"/>
  <c r="F763" i="15"/>
  <c r="F767" i="15"/>
  <c r="F771" i="15"/>
  <c r="F775" i="15"/>
  <c r="F779" i="15"/>
  <c r="F783" i="15"/>
  <c r="F787" i="15"/>
  <c r="F791" i="15"/>
  <c r="F795" i="15"/>
  <c r="F799" i="15"/>
  <c r="F803" i="15"/>
  <c r="F807" i="15"/>
  <c r="F811" i="15"/>
  <c r="F815" i="15"/>
  <c r="F819" i="15"/>
  <c r="F823" i="15"/>
  <c r="F827" i="15"/>
  <c r="F831" i="15"/>
  <c r="F835" i="15"/>
  <c r="F839" i="15"/>
  <c r="F843" i="15"/>
  <c r="F847" i="15"/>
  <c r="F851" i="15"/>
  <c r="F855" i="15"/>
  <c r="F859" i="15"/>
  <c r="F863" i="15"/>
  <c r="F867" i="15"/>
  <c r="F871" i="15"/>
  <c r="F875" i="15"/>
  <c r="F879" i="15"/>
  <c r="F883" i="15"/>
  <c r="F887" i="15"/>
  <c r="F891" i="15"/>
  <c r="F895" i="15"/>
  <c r="F899" i="15"/>
  <c r="F903" i="15"/>
  <c r="F907" i="15"/>
  <c r="F911" i="15"/>
  <c r="F915" i="15"/>
  <c r="F919" i="15"/>
  <c r="F923" i="15"/>
  <c r="F927" i="15"/>
  <c r="F931" i="15"/>
  <c r="F935" i="15"/>
  <c r="F939" i="15"/>
  <c r="F943" i="15"/>
  <c r="F947" i="15"/>
  <c r="F951" i="15"/>
  <c r="F955" i="15"/>
  <c r="F959" i="15"/>
  <c r="F963" i="15"/>
  <c r="F967" i="15"/>
  <c r="F971" i="15"/>
  <c r="F975" i="15"/>
  <c r="F979" i="15"/>
  <c r="F983" i="15"/>
  <c r="F987" i="15"/>
  <c r="F991" i="15"/>
  <c r="F995" i="15"/>
  <c r="F999" i="15"/>
  <c r="F1003" i="15"/>
  <c r="F1007" i="15"/>
  <c r="F1011" i="15"/>
  <c r="F16" i="15"/>
  <c r="F20" i="15"/>
  <c r="F24" i="15"/>
  <c r="F28" i="15"/>
  <c r="F32" i="15"/>
  <c r="F36" i="15"/>
  <c r="F40" i="15"/>
  <c r="F44" i="15"/>
  <c r="F48" i="15"/>
  <c r="F52" i="15"/>
  <c r="F56" i="15"/>
  <c r="F60" i="15"/>
  <c r="F64" i="15"/>
  <c r="F68" i="15"/>
  <c r="F72" i="15"/>
  <c r="F76" i="15"/>
  <c r="F80" i="15"/>
  <c r="F84" i="15"/>
  <c r="F88" i="15"/>
  <c r="F92" i="15"/>
  <c r="F96" i="15"/>
  <c r="F100" i="15"/>
  <c r="F104" i="15"/>
  <c r="F108" i="15"/>
  <c r="F112" i="15"/>
  <c r="F116" i="15"/>
  <c r="F120" i="15"/>
  <c r="F124" i="15"/>
  <c r="F128" i="15"/>
  <c r="F132" i="15"/>
  <c r="F136" i="15"/>
  <c r="F140" i="15"/>
  <c r="F144" i="15"/>
  <c r="F148" i="15"/>
  <c r="F152" i="15"/>
  <c r="F156" i="15"/>
  <c r="F160" i="15"/>
  <c r="F164" i="15"/>
  <c r="F168" i="15"/>
  <c r="F172" i="15"/>
  <c r="F176" i="15"/>
  <c r="F180" i="15"/>
  <c r="F184" i="15"/>
  <c r="F188" i="15"/>
  <c r="F192" i="15"/>
  <c r="F196" i="15"/>
  <c r="F200" i="15"/>
  <c r="F204" i="15"/>
  <c r="F208" i="15"/>
  <c r="F212" i="15"/>
  <c r="F216" i="15"/>
  <c r="F220" i="15"/>
  <c r="F224" i="15"/>
  <c r="F228" i="15"/>
  <c r="F232" i="15"/>
  <c r="F236" i="15"/>
  <c r="F240" i="15"/>
  <c r="F244" i="15"/>
  <c r="F248" i="15"/>
  <c r="F252" i="15"/>
  <c r="F256" i="15"/>
  <c r="F260" i="15"/>
  <c r="F264" i="15"/>
  <c r="F268" i="15"/>
  <c r="F272" i="15"/>
  <c r="F276" i="15"/>
  <c r="F280" i="15"/>
  <c r="F284" i="15"/>
  <c r="F288" i="15"/>
  <c r="F292" i="15"/>
  <c r="F296" i="15"/>
  <c r="F300" i="15"/>
  <c r="F304" i="15"/>
  <c r="F308" i="15"/>
  <c r="F312" i="15"/>
  <c r="F316" i="15"/>
  <c r="F320" i="15"/>
  <c r="F324" i="15"/>
  <c r="F328" i="15"/>
  <c r="F332" i="15"/>
  <c r="F336" i="15"/>
  <c r="F340" i="15"/>
  <c r="F344" i="15"/>
  <c r="F348" i="15"/>
  <c r="F352" i="15"/>
  <c r="F356" i="15"/>
  <c r="F360" i="15"/>
  <c r="F364" i="15"/>
  <c r="F368" i="15"/>
  <c r="F372" i="15"/>
  <c r="F376" i="15"/>
  <c r="F380" i="15"/>
  <c r="F384" i="15"/>
  <c r="F388" i="15"/>
  <c r="F392" i="15"/>
  <c r="F396" i="15"/>
  <c r="F400" i="15"/>
  <c r="F404" i="15"/>
  <c r="F408" i="15"/>
  <c r="F412" i="15"/>
  <c r="F416" i="15"/>
  <c r="F420" i="15"/>
  <c r="F424" i="15"/>
  <c r="F428" i="15"/>
  <c r="F432" i="15"/>
  <c r="F436" i="15"/>
  <c r="F440" i="15"/>
  <c r="F444" i="15"/>
  <c r="F448" i="15"/>
  <c r="F452" i="15"/>
  <c r="F456" i="15"/>
  <c r="F460" i="15"/>
  <c r="F464" i="15"/>
  <c r="F468" i="15"/>
  <c r="F472" i="15"/>
  <c r="F476" i="15"/>
  <c r="F480" i="15"/>
  <c r="F484" i="15"/>
  <c r="F488" i="15"/>
  <c r="F492" i="15"/>
  <c r="F496" i="15"/>
  <c r="F500" i="15"/>
  <c r="F504" i="15"/>
  <c r="F508" i="15"/>
  <c r="F512" i="15"/>
  <c r="F516" i="15"/>
  <c r="F520" i="15"/>
  <c r="F524" i="15"/>
  <c r="F528" i="15"/>
  <c r="F532" i="15"/>
  <c r="F536" i="15"/>
  <c r="F540" i="15"/>
  <c r="F544" i="15"/>
  <c r="F548" i="15"/>
  <c r="F552" i="15"/>
  <c r="F556" i="15"/>
  <c r="F560" i="15"/>
  <c r="F564" i="15"/>
  <c r="F568" i="15"/>
  <c r="F572" i="15"/>
  <c r="F576" i="15"/>
  <c r="F580" i="15"/>
  <c r="F584" i="15"/>
  <c r="F588" i="15"/>
  <c r="F592" i="15"/>
  <c r="F596" i="15"/>
  <c r="F600" i="15"/>
  <c r="F604" i="15"/>
  <c r="F608" i="15"/>
  <c r="F612" i="15"/>
  <c r="F616" i="15"/>
  <c r="F620" i="15"/>
  <c r="F624" i="15"/>
  <c r="F628" i="15"/>
  <c r="F632" i="15"/>
  <c r="F636" i="15"/>
  <c r="F640" i="15"/>
  <c r="F644" i="15"/>
  <c r="F648" i="15"/>
  <c r="F652" i="15"/>
  <c r="F656" i="15"/>
  <c r="F660" i="15"/>
  <c r="F664" i="15"/>
  <c r="F668" i="15"/>
  <c r="F672" i="15"/>
  <c r="F676" i="15"/>
  <c r="F680" i="15"/>
  <c r="F684" i="15"/>
  <c r="F688" i="15"/>
  <c r="F692" i="15"/>
  <c r="F696" i="15"/>
  <c r="F700" i="15"/>
  <c r="F704" i="15"/>
  <c r="F708" i="15"/>
  <c r="F712" i="15"/>
  <c r="F716" i="15"/>
  <c r="F720" i="15"/>
  <c r="F724" i="15"/>
  <c r="F728" i="15"/>
  <c r="F732" i="15"/>
  <c r="F736" i="15"/>
  <c r="F740" i="15"/>
  <c r="F744" i="15"/>
  <c r="F748" i="15"/>
  <c r="F752" i="15"/>
  <c r="F756" i="15"/>
  <c r="F760" i="15"/>
  <c r="F764" i="15"/>
  <c r="F768" i="15"/>
  <c r="F772" i="15"/>
  <c r="F776" i="15"/>
  <c r="F780" i="15"/>
  <c r="F784" i="15"/>
  <c r="F788" i="15"/>
  <c r="F792" i="15"/>
  <c r="F796" i="15"/>
  <c r="F800" i="15"/>
  <c r="F804" i="15"/>
  <c r="F808" i="15"/>
  <c r="F812" i="15"/>
  <c r="F816" i="15"/>
  <c r="F820" i="15"/>
  <c r="F824" i="15"/>
  <c r="F828" i="15"/>
  <c r="F832" i="15"/>
  <c r="F836" i="15"/>
  <c r="F840" i="15"/>
  <c r="F844" i="15"/>
  <c r="F848" i="15"/>
  <c r="F852" i="15"/>
  <c r="F856" i="15"/>
  <c r="F860" i="15"/>
  <c r="F864" i="15"/>
  <c r="F868" i="15"/>
  <c r="F872" i="15"/>
  <c r="F876" i="15"/>
  <c r="F880" i="15"/>
  <c r="F884" i="15"/>
  <c r="F888" i="15"/>
  <c r="F892" i="15"/>
  <c r="F896" i="15"/>
  <c r="F900" i="15"/>
  <c r="F904" i="15"/>
  <c r="F908" i="15"/>
  <c r="F912" i="15"/>
  <c r="F916" i="15"/>
  <c r="F920" i="15"/>
  <c r="F924" i="15"/>
  <c r="F928" i="15"/>
  <c r="F932" i="15"/>
  <c r="F936" i="15"/>
  <c r="F940" i="15"/>
  <c r="F944" i="15"/>
  <c r="F948" i="15"/>
  <c r="F952" i="15"/>
  <c r="F956" i="15"/>
  <c r="F960" i="15"/>
  <c r="F964" i="15"/>
  <c r="F968" i="15"/>
  <c r="F972" i="15"/>
  <c r="F976" i="15"/>
  <c r="F980" i="15"/>
  <c r="F984" i="15"/>
  <c r="F988" i="15"/>
  <c r="F992" i="15"/>
  <c r="F996" i="15"/>
  <c r="F1000" i="15"/>
  <c r="F1004" i="15"/>
  <c r="F1008" i="15"/>
  <c r="F1012" i="15"/>
  <c r="F21" i="15"/>
  <c r="F37" i="15"/>
  <c r="F53" i="15"/>
  <c r="F69" i="15"/>
  <c r="F85" i="15"/>
  <c r="F101" i="15"/>
  <c r="F117" i="15"/>
  <c r="F133" i="15"/>
  <c r="F149" i="15"/>
  <c r="F165" i="15"/>
  <c r="F181" i="15"/>
  <c r="F197" i="15"/>
  <c r="F213" i="15"/>
  <c r="F229" i="15"/>
  <c r="F245" i="15"/>
  <c r="F261" i="15"/>
  <c r="F277" i="15"/>
  <c r="F293" i="15"/>
  <c r="F309" i="15"/>
  <c r="F325" i="15"/>
  <c r="F341" i="15"/>
  <c r="F357" i="15"/>
  <c r="F373" i="15"/>
  <c r="F389" i="15"/>
  <c r="F405" i="15"/>
  <c r="F421" i="15"/>
  <c r="F437" i="15"/>
  <c r="F453" i="15"/>
  <c r="F469" i="15"/>
  <c r="F485" i="15"/>
  <c r="F501" i="15"/>
  <c r="F517" i="15"/>
  <c r="F533" i="15"/>
  <c r="F549" i="15"/>
  <c r="F565" i="15"/>
  <c r="F581" i="15"/>
  <c r="F597" i="15"/>
  <c r="F613" i="15"/>
  <c r="F629" i="15"/>
  <c r="F645" i="15"/>
  <c r="F661" i="15"/>
  <c r="F677" i="15"/>
  <c r="F693" i="15"/>
  <c r="F709" i="15"/>
  <c r="F725" i="15"/>
  <c r="F741" i="15"/>
  <c r="F757" i="15"/>
  <c r="F773" i="15"/>
  <c r="F789" i="15"/>
  <c r="F805" i="15"/>
  <c r="F821" i="15"/>
  <c r="F837" i="15"/>
  <c r="F853" i="15"/>
  <c r="F869" i="15"/>
  <c r="F885" i="15"/>
  <c r="F901" i="15"/>
  <c r="F917" i="15"/>
  <c r="F933" i="15"/>
  <c r="F949" i="15"/>
  <c r="F965" i="15"/>
  <c r="F981" i="15"/>
  <c r="F997" i="15"/>
  <c r="F25" i="15"/>
  <c r="F41" i="15"/>
  <c r="F57" i="15"/>
  <c r="F73" i="15"/>
  <c r="F89" i="15"/>
  <c r="F105" i="15"/>
  <c r="F121" i="15"/>
  <c r="F137" i="15"/>
  <c r="F153" i="15"/>
  <c r="F169" i="15"/>
  <c r="F185" i="15"/>
  <c r="F201" i="15"/>
  <c r="F217" i="15"/>
  <c r="F233" i="15"/>
  <c r="F249" i="15"/>
  <c r="F265" i="15"/>
  <c r="F281" i="15"/>
  <c r="F297" i="15"/>
  <c r="F313" i="15"/>
  <c r="F329" i="15"/>
  <c r="F345" i="15"/>
  <c r="F361" i="15"/>
  <c r="F377" i="15"/>
  <c r="F393" i="15"/>
  <c r="F409" i="15"/>
  <c r="F425" i="15"/>
  <c r="F441" i="15"/>
  <c r="F457" i="15"/>
  <c r="F473" i="15"/>
  <c r="F489" i="15"/>
  <c r="F505" i="15"/>
  <c r="F521" i="15"/>
  <c r="F537" i="15"/>
  <c r="F553" i="15"/>
  <c r="F569" i="15"/>
  <c r="F585" i="15"/>
  <c r="F601" i="15"/>
  <c r="F617" i="15"/>
  <c r="F633" i="15"/>
  <c r="F649" i="15"/>
  <c r="F665" i="15"/>
  <c r="F681" i="15"/>
  <c r="F697" i="15"/>
  <c r="F713" i="15"/>
  <c r="F729" i="15"/>
  <c r="F745" i="15"/>
  <c r="F761" i="15"/>
  <c r="F777" i="15"/>
  <c r="F793" i="15"/>
  <c r="F809" i="15"/>
  <c r="F825" i="15"/>
  <c r="F841" i="15"/>
  <c r="F857" i="15"/>
  <c r="F873" i="15"/>
  <c r="F889" i="15"/>
  <c r="F905" i="15"/>
  <c r="F921" i="15"/>
  <c r="F937" i="15"/>
  <c r="F953" i="15"/>
  <c r="F969" i="15"/>
  <c r="F985" i="15"/>
  <c r="F1001" i="15"/>
  <c r="F29" i="15"/>
  <c r="F45" i="15"/>
  <c r="F61" i="15"/>
  <c r="F77" i="15"/>
  <c r="F93" i="15"/>
  <c r="F109" i="15"/>
  <c r="F125" i="15"/>
  <c r="F141" i="15"/>
  <c r="F157" i="15"/>
  <c r="F173" i="15"/>
  <c r="F189" i="15"/>
  <c r="F205" i="15"/>
  <c r="F221" i="15"/>
  <c r="F237" i="15"/>
  <c r="F253" i="15"/>
  <c r="F269" i="15"/>
  <c r="F285" i="15"/>
  <c r="F301" i="15"/>
  <c r="F317" i="15"/>
  <c r="F333" i="15"/>
  <c r="F349" i="15"/>
  <c r="F365" i="15"/>
  <c r="F381" i="15"/>
  <c r="F397" i="15"/>
  <c r="F413" i="15"/>
  <c r="F429" i="15"/>
  <c r="F445" i="15"/>
  <c r="F461" i="15"/>
  <c r="F477" i="15"/>
  <c r="F493" i="15"/>
  <c r="F509" i="15"/>
  <c r="F525" i="15"/>
  <c r="F541" i="15"/>
  <c r="F557" i="15"/>
  <c r="F573" i="15"/>
  <c r="F589" i="15"/>
  <c r="F605" i="15"/>
  <c r="F621" i="15"/>
  <c r="F637" i="15"/>
  <c r="F653" i="15"/>
  <c r="F669" i="15"/>
  <c r="F685" i="15"/>
  <c r="F701" i="15"/>
  <c r="F717" i="15"/>
  <c r="F733" i="15"/>
  <c r="F749" i="15"/>
  <c r="F765" i="15"/>
  <c r="F781" i="15"/>
  <c r="F797" i="15"/>
  <c r="F813" i="15"/>
  <c r="F829" i="15"/>
  <c r="F845" i="15"/>
  <c r="F861" i="15"/>
  <c r="F877" i="15"/>
  <c r="F893" i="15"/>
  <c r="F909" i="15"/>
  <c r="F925" i="15"/>
  <c r="F941" i="15"/>
  <c r="F957" i="15"/>
  <c r="F973" i="15"/>
  <c r="F989" i="15"/>
  <c r="F1005" i="15"/>
  <c r="F17" i="15"/>
  <c r="F81" i="15"/>
  <c r="F145" i="15"/>
  <c r="F209" i="15"/>
  <c r="F273" i="15"/>
  <c r="F337" i="15"/>
  <c r="F401" i="15"/>
  <c r="F465" i="15"/>
  <c r="F529" i="15"/>
  <c r="F593" i="15"/>
  <c r="F657" i="15"/>
  <c r="F721" i="15"/>
  <c r="F785" i="15"/>
  <c r="F849" i="15"/>
  <c r="F913" i="15"/>
  <c r="F977" i="15"/>
  <c r="F33" i="15"/>
  <c r="F97" i="15"/>
  <c r="F161" i="15"/>
  <c r="F225" i="15"/>
  <c r="F289" i="15"/>
  <c r="F353" i="15"/>
  <c r="F417" i="15"/>
  <c r="F481" i="15"/>
  <c r="F545" i="15"/>
  <c r="F609" i="15"/>
  <c r="F673" i="15"/>
  <c r="F737" i="15"/>
  <c r="F801" i="15"/>
  <c r="F865" i="15"/>
  <c r="F929" i="15"/>
  <c r="F993" i="15"/>
  <c r="F49" i="15"/>
  <c r="F113" i="15"/>
  <c r="F177" i="15"/>
  <c r="F241" i="15"/>
  <c r="F305" i="15"/>
  <c r="F369" i="15"/>
  <c r="F433" i="15"/>
  <c r="F497" i="15"/>
  <c r="F561" i="15"/>
  <c r="F625" i="15"/>
  <c r="F689" i="15"/>
  <c r="F753" i="15"/>
  <c r="F817" i="15"/>
  <c r="F881" i="15"/>
  <c r="F945" i="15"/>
  <c r="F1009" i="15"/>
  <c r="F65" i="15"/>
  <c r="F321" i="15"/>
  <c r="F577" i="15"/>
  <c r="F833" i="15"/>
  <c r="F129" i="15"/>
  <c r="F385" i="15"/>
  <c r="F641" i="15"/>
  <c r="F897" i="15"/>
  <c r="F193" i="15"/>
  <c r="F449" i="15"/>
  <c r="F705" i="15"/>
  <c r="F961" i="15"/>
  <c r="F257" i="15"/>
  <c r="F513" i="15"/>
  <c r="F769" i="15"/>
  <c r="F13" i="15"/>
  <c r="F16" i="5"/>
  <c r="F20" i="5"/>
  <c r="F24" i="5"/>
  <c r="F28" i="5"/>
  <c r="F32" i="5"/>
  <c r="F36" i="5"/>
  <c r="F40" i="5"/>
  <c r="F44" i="5"/>
  <c r="F48" i="5"/>
  <c r="F52" i="5"/>
  <c r="F17" i="5"/>
  <c r="F21" i="5"/>
  <c r="F25" i="5"/>
  <c r="F29" i="5"/>
  <c r="F33" i="5"/>
  <c r="F37" i="5"/>
  <c r="F41" i="5"/>
  <c r="F45" i="5"/>
  <c r="F49" i="5"/>
  <c r="F53" i="5"/>
  <c r="F14" i="5"/>
  <c r="F18" i="5"/>
  <c r="F22" i="5"/>
  <c r="F26" i="5"/>
  <c r="F30" i="5"/>
  <c r="F34" i="5"/>
  <c r="F38" i="5"/>
  <c r="F42" i="5"/>
  <c r="F46" i="5"/>
  <c r="F50" i="5"/>
  <c r="F54" i="5"/>
  <c r="F27" i="5"/>
  <c r="F43" i="5"/>
  <c r="F15" i="5"/>
  <c r="F31" i="5"/>
  <c r="F47" i="5"/>
  <c r="F19" i="5"/>
  <c r="F35" i="5"/>
  <c r="F51" i="5"/>
  <c r="F39" i="5"/>
  <c r="F23" i="5"/>
  <c r="F13" i="5"/>
  <c r="F15" i="2"/>
  <c r="F19" i="2"/>
  <c r="F23" i="2"/>
  <c r="F27" i="2"/>
  <c r="F31" i="2"/>
  <c r="F35" i="2"/>
  <c r="F39" i="2"/>
  <c r="F43" i="2"/>
  <c r="F47" i="2"/>
  <c r="F51" i="2"/>
  <c r="F55" i="2"/>
  <c r="F59" i="2"/>
  <c r="F63" i="2"/>
  <c r="F67" i="2"/>
  <c r="F71" i="2"/>
  <c r="F75" i="2"/>
  <c r="F79" i="2"/>
  <c r="F83" i="2"/>
  <c r="F87" i="2"/>
  <c r="F91" i="2"/>
  <c r="F95" i="2"/>
  <c r="F99" i="2"/>
  <c r="F103" i="2"/>
  <c r="F107" i="2"/>
  <c r="F111" i="2"/>
  <c r="F115" i="2"/>
  <c r="F16" i="2"/>
  <c r="F20" i="2"/>
  <c r="F24" i="2"/>
  <c r="F28" i="2"/>
  <c r="F32" i="2"/>
  <c r="F36" i="2"/>
  <c r="F40" i="2"/>
  <c r="F44" i="2"/>
  <c r="F48" i="2"/>
  <c r="F52" i="2"/>
  <c r="F56" i="2"/>
  <c r="F60" i="2"/>
  <c r="F64" i="2"/>
  <c r="F68" i="2"/>
  <c r="F72" i="2"/>
  <c r="F76" i="2"/>
  <c r="F80" i="2"/>
  <c r="F84" i="2"/>
  <c r="F88" i="2"/>
  <c r="F92" i="2"/>
  <c r="F96" i="2"/>
  <c r="F100" i="2"/>
  <c r="F104" i="2"/>
  <c r="F108" i="2"/>
  <c r="F112" i="2"/>
  <c r="F116" i="2"/>
  <c r="F17" i="2"/>
  <c r="F21" i="2"/>
  <c r="F25" i="2"/>
  <c r="F29" i="2"/>
  <c r="F33" i="2"/>
  <c r="F37" i="2"/>
  <c r="F41" i="2"/>
  <c r="F45" i="2"/>
  <c r="F49" i="2"/>
  <c r="F53" i="2"/>
  <c r="F57" i="2"/>
  <c r="F61" i="2"/>
  <c r="F65" i="2"/>
  <c r="F69" i="2"/>
  <c r="F73" i="2"/>
  <c r="F77" i="2"/>
  <c r="F81" i="2"/>
  <c r="F85" i="2"/>
  <c r="F89" i="2"/>
  <c r="F93" i="2"/>
  <c r="F97" i="2"/>
  <c r="F101" i="2"/>
  <c r="F105" i="2"/>
  <c r="F109" i="2"/>
  <c r="F113" i="2"/>
  <c r="F117" i="2"/>
  <c r="F17" i="4"/>
  <c r="F21" i="4"/>
  <c r="F25" i="4"/>
  <c r="F29" i="4"/>
  <c r="F33" i="4"/>
  <c r="F37" i="4"/>
  <c r="F41" i="4"/>
  <c r="F45" i="4"/>
  <c r="F49" i="4"/>
  <c r="F53" i="4"/>
  <c r="F57" i="4"/>
  <c r="F14" i="4"/>
  <c r="F18" i="4"/>
  <c r="F22" i="4"/>
  <c r="F26" i="4"/>
  <c r="F30" i="4"/>
  <c r="F34" i="4"/>
  <c r="F38" i="4"/>
  <c r="F42" i="4"/>
  <c r="F46" i="4"/>
  <c r="F50" i="4"/>
  <c r="F54" i="4"/>
  <c r="F58" i="4"/>
  <c r="F15" i="4"/>
  <c r="F19" i="4"/>
  <c r="F23" i="4"/>
  <c r="F27" i="4"/>
  <c r="F31" i="4"/>
  <c r="F35" i="4"/>
  <c r="F39" i="4"/>
  <c r="F43" i="4"/>
  <c r="F47" i="4"/>
  <c r="F51" i="4"/>
  <c r="F55" i="4"/>
  <c r="F59" i="4"/>
  <c r="F20" i="4"/>
  <c r="F36" i="4"/>
  <c r="F52" i="4"/>
  <c r="F24" i="4"/>
  <c r="F40" i="4"/>
  <c r="F56" i="4"/>
  <c r="F28" i="4"/>
  <c r="F44" i="4"/>
  <c r="F60" i="4"/>
  <c r="F48" i="4"/>
  <c r="F16" i="4"/>
  <c r="F32" i="4"/>
  <c r="F14" i="10"/>
  <c r="F18" i="10"/>
  <c r="F22" i="10"/>
  <c r="F26" i="10"/>
  <c r="F30" i="10"/>
  <c r="F34" i="10"/>
  <c r="F38" i="10"/>
  <c r="F42" i="10"/>
  <c r="F46" i="10"/>
  <c r="F50" i="10"/>
  <c r="F54" i="10"/>
  <c r="F58" i="10"/>
  <c r="F62" i="10"/>
  <c r="F66" i="10"/>
  <c r="F70" i="10"/>
  <c r="F74" i="10"/>
  <c r="F78" i="10"/>
  <c r="F15" i="10"/>
  <c r="F19" i="10"/>
  <c r="F23" i="10"/>
  <c r="F27" i="10"/>
  <c r="F31" i="10"/>
  <c r="F35" i="10"/>
  <c r="F39" i="10"/>
  <c r="F43" i="10"/>
  <c r="F47" i="10"/>
  <c r="F51" i="10"/>
  <c r="F55" i="10"/>
  <c r="F59" i="10"/>
  <c r="F63" i="10"/>
  <c r="F67" i="10"/>
  <c r="F71" i="10"/>
  <c r="F75" i="10"/>
  <c r="F79" i="10"/>
  <c r="F16" i="10"/>
  <c r="F20" i="10"/>
  <c r="F24" i="10"/>
  <c r="F28" i="10"/>
  <c r="F32" i="10"/>
  <c r="F36" i="10"/>
  <c r="F40" i="10"/>
  <c r="F44" i="10"/>
  <c r="F48" i="10"/>
  <c r="F52" i="10"/>
  <c r="F56" i="10"/>
  <c r="F60" i="10"/>
  <c r="F64" i="10"/>
  <c r="F68" i="10"/>
  <c r="F72" i="10"/>
  <c r="F76" i="10"/>
  <c r="F80" i="10"/>
  <c r="F29" i="10"/>
  <c r="F45" i="10"/>
  <c r="F61" i="10"/>
  <c r="F77" i="10"/>
  <c r="F17" i="10"/>
  <c r="F33" i="10"/>
  <c r="F49" i="10"/>
  <c r="F65" i="10"/>
  <c r="F81" i="10"/>
  <c r="F21" i="10"/>
  <c r="F37" i="10"/>
  <c r="F53" i="10"/>
  <c r="F69" i="10"/>
  <c r="F25" i="10"/>
  <c r="F41" i="10"/>
  <c r="F57" i="10"/>
  <c r="F73" i="10"/>
  <c r="F13" i="10"/>
  <c r="F13" i="14"/>
  <c r="F110" i="2"/>
  <c r="F78" i="2"/>
  <c r="F62" i="2"/>
  <c r="F30" i="2"/>
  <c r="F15" i="11"/>
  <c r="F19" i="11"/>
  <c r="F23" i="11"/>
  <c r="F27" i="11"/>
  <c r="F31" i="11"/>
  <c r="F35" i="11"/>
  <c r="F39" i="11"/>
  <c r="F43" i="11"/>
  <c r="F47" i="11"/>
  <c r="F51" i="11"/>
  <c r="F16" i="11"/>
  <c r="F20" i="11"/>
  <c r="F24" i="11"/>
  <c r="F28" i="11"/>
  <c r="F32" i="11"/>
  <c r="F36" i="11"/>
  <c r="F40" i="11"/>
  <c r="F44" i="11"/>
  <c r="F48" i="11"/>
  <c r="F52" i="11"/>
  <c r="F17" i="11"/>
  <c r="F21" i="11"/>
  <c r="F25" i="11"/>
  <c r="F29" i="11"/>
  <c r="F33" i="11"/>
  <c r="F37" i="11"/>
  <c r="F41" i="11"/>
  <c r="F45" i="11"/>
  <c r="F49" i="11"/>
  <c r="F14" i="11"/>
  <c r="F30" i="11"/>
  <c r="F46" i="11"/>
  <c r="F18" i="11"/>
  <c r="F34" i="11"/>
  <c r="F50" i="11"/>
  <c r="F22" i="11"/>
  <c r="F38" i="11"/>
  <c r="F26" i="11"/>
  <c r="F42" i="11"/>
  <c r="F13" i="11"/>
  <c r="F17" i="3"/>
  <c r="F21" i="3"/>
  <c r="F25" i="3"/>
  <c r="F29" i="3"/>
  <c r="F33" i="3"/>
  <c r="F37" i="3"/>
  <c r="F41" i="3"/>
  <c r="F45" i="3"/>
  <c r="F49" i="3"/>
  <c r="F53" i="3"/>
  <c r="F57" i="3"/>
  <c r="F61" i="3"/>
  <c r="F65" i="3"/>
  <c r="F69" i="3"/>
  <c r="F73" i="3"/>
  <c r="F77" i="3"/>
  <c r="F81" i="3"/>
  <c r="F85" i="3"/>
  <c r="F89" i="3"/>
  <c r="F93" i="3"/>
  <c r="F97" i="3"/>
  <c r="F101" i="3"/>
  <c r="F14" i="3"/>
  <c r="F18" i="3"/>
  <c r="F22" i="3"/>
  <c r="F26" i="3"/>
  <c r="F30" i="3"/>
  <c r="F34" i="3"/>
  <c r="F38" i="3"/>
  <c r="F42" i="3"/>
  <c r="F46" i="3"/>
  <c r="F50" i="3"/>
  <c r="F54" i="3"/>
  <c r="F58" i="3"/>
  <c r="F62" i="3"/>
  <c r="F66" i="3"/>
  <c r="F70" i="3"/>
  <c r="F74" i="3"/>
  <c r="F78" i="3"/>
  <c r="F82" i="3"/>
  <c r="F86" i="3"/>
  <c r="F90" i="3"/>
  <c r="F94" i="3"/>
  <c r="F98" i="3"/>
  <c r="F102" i="3"/>
  <c r="F15" i="3"/>
  <c r="F19" i="3"/>
  <c r="F23" i="3"/>
  <c r="F27" i="3"/>
  <c r="F31" i="3"/>
  <c r="F35" i="3"/>
  <c r="F39" i="3"/>
  <c r="F43" i="3"/>
  <c r="F47" i="3"/>
  <c r="F51" i="3"/>
  <c r="F55" i="3"/>
  <c r="F59" i="3"/>
  <c r="F63" i="3"/>
  <c r="F67" i="3"/>
  <c r="F71" i="3"/>
  <c r="F75" i="3"/>
  <c r="F79" i="3"/>
  <c r="F83" i="3"/>
  <c r="F87" i="3"/>
  <c r="F91" i="3"/>
  <c r="F95" i="3"/>
  <c r="F99" i="3"/>
  <c r="F16" i="3"/>
  <c r="F32" i="3"/>
  <c r="F48" i="3"/>
  <c r="F64" i="3"/>
  <c r="F80" i="3"/>
  <c r="F96" i="3"/>
  <c r="F20" i="3"/>
  <c r="F36" i="3"/>
  <c r="F52" i="3"/>
  <c r="F68" i="3"/>
  <c r="F84" i="3"/>
  <c r="F100" i="3"/>
  <c r="F24" i="3"/>
  <c r="F40" i="3"/>
  <c r="F56" i="3"/>
  <c r="F72" i="3"/>
  <c r="F88" i="3"/>
  <c r="F28" i="3"/>
  <c r="F92" i="3"/>
  <c r="F44" i="3"/>
  <c r="F60" i="3"/>
  <c r="F76" i="3"/>
  <c r="F13" i="3"/>
  <c r="F14" i="6"/>
  <c r="F18" i="6"/>
  <c r="F22" i="6"/>
  <c r="F26" i="6"/>
  <c r="F30" i="6"/>
  <c r="F34" i="6"/>
  <c r="F38" i="6"/>
  <c r="F42" i="6"/>
  <c r="F46" i="6"/>
  <c r="F50" i="6"/>
  <c r="F54" i="6"/>
  <c r="F58" i="6"/>
  <c r="F62" i="6"/>
  <c r="F15" i="6"/>
  <c r="F19" i="6"/>
  <c r="F23" i="6"/>
  <c r="F27" i="6"/>
  <c r="F31" i="6"/>
  <c r="F35" i="6"/>
  <c r="F39" i="6"/>
  <c r="F43" i="6"/>
  <c r="F47" i="6"/>
  <c r="F51" i="6"/>
  <c r="F55" i="6"/>
  <c r="F59" i="6"/>
  <c r="F16" i="6"/>
  <c r="F20" i="6"/>
  <c r="F24" i="6"/>
  <c r="F28" i="6"/>
  <c r="F32" i="6"/>
  <c r="F36" i="6"/>
  <c r="F40" i="6"/>
  <c r="F44" i="6"/>
  <c r="F48" i="6"/>
  <c r="F52" i="6"/>
  <c r="F56" i="6"/>
  <c r="F60" i="6"/>
  <c r="F21" i="6"/>
  <c r="F37" i="6"/>
  <c r="F53" i="6"/>
  <c r="F25" i="6"/>
  <c r="F41" i="6"/>
  <c r="F57" i="6"/>
  <c r="F29" i="6"/>
  <c r="F45" i="6"/>
  <c r="F61" i="6"/>
  <c r="F17" i="6"/>
  <c r="F33" i="6"/>
  <c r="F49" i="6"/>
  <c r="F13" i="6"/>
  <c r="F13" i="8"/>
  <c r="F106" i="2"/>
  <c r="F90" i="2"/>
  <c r="F74" i="2"/>
  <c r="F42" i="2"/>
  <c r="F26" i="2"/>
  <c r="F13" i="2"/>
  <c r="F13" i="4"/>
  <c r="F102" i="2"/>
  <c r="F86" i="2"/>
  <c r="F70" i="2"/>
  <c r="F54" i="2"/>
  <c r="F38" i="2"/>
  <c r="F22" i="2"/>
  <c r="F12" i="4"/>
  <c r="F12" i="5"/>
  <c r="F12" i="6"/>
  <c r="F12" i="7"/>
  <c r="F12" i="8"/>
  <c r="F12" i="9"/>
  <c r="F12" i="10"/>
  <c r="F12" i="11"/>
  <c r="F12" i="14"/>
  <c r="F12" i="15"/>
  <c r="F12" i="16"/>
  <c r="F12" i="17"/>
  <c r="F12" i="18"/>
  <c r="F12" i="19"/>
  <c r="F12" i="20"/>
  <c r="F12" i="21"/>
  <c r="F12" i="22"/>
  <c r="F12" i="23"/>
  <c r="F12" i="24"/>
  <c r="F12" i="25"/>
  <c r="F12" i="26"/>
  <c r="F12" i="27"/>
  <c r="F12" i="28"/>
  <c r="F12" i="29"/>
  <c r="F12" i="30"/>
  <c r="F12" i="31"/>
  <c r="F12" i="32"/>
  <c r="F12" i="33"/>
  <c r="F12" i="35"/>
  <c r="F12" i="36"/>
  <c r="F12" i="37"/>
  <c r="F12" i="38"/>
  <c r="F12" i="39"/>
  <c r="F12" i="40"/>
  <c r="F12" i="41"/>
  <c r="F12" i="42"/>
  <c r="F12" i="43"/>
  <c r="F12" i="44"/>
  <c r="F12" i="45"/>
  <c r="F12" i="46"/>
  <c r="F12" i="47"/>
  <c r="F12" i="48"/>
  <c r="F12" i="49"/>
  <c r="F12" i="50"/>
  <c r="F12" i="51"/>
  <c r="F12" i="52"/>
  <c r="F12" i="53"/>
  <c r="F12" i="54"/>
  <c r="F12" i="3"/>
  <c r="A1" i="54" l="1"/>
  <c r="A1" i="53"/>
  <c r="A1" i="52"/>
  <c r="A1" i="51"/>
  <c r="A1" i="50"/>
  <c r="A1" i="49"/>
  <c r="A1" i="48"/>
  <c r="A1" i="47"/>
  <c r="A1" i="46"/>
  <c r="A1" i="45"/>
  <c r="A1" i="44"/>
  <c r="A1" i="43"/>
  <c r="A1" i="42"/>
  <c r="A1" i="41"/>
  <c r="A1" i="40"/>
  <c r="A1" i="39"/>
  <c r="A1" i="38"/>
  <c r="A1" i="37"/>
  <c r="A1" i="36"/>
  <c r="A1" i="35"/>
  <c r="A1" i="33"/>
  <c r="A1" i="32"/>
  <c r="A1" i="31"/>
  <c r="A1" i="30"/>
  <c r="A1" i="29"/>
  <c r="A1" i="28"/>
  <c r="A1" i="27"/>
  <c r="A1" i="26"/>
  <c r="A1" i="25"/>
  <c r="A1" i="24"/>
  <c r="A1" i="23"/>
  <c r="A1" i="22"/>
  <c r="A1" i="21"/>
  <c r="A1" i="20"/>
  <c r="A1" i="19"/>
  <c r="A1" i="18"/>
  <c r="A1" i="17"/>
  <c r="A1" i="16"/>
  <c r="A1" i="15"/>
  <c r="A1" i="14"/>
  <c r="A1" i="10"/>
  <c r="A1" i="9"/>
  <c r="A1" i="8"/>
  <c r="A1" i="7"/>
  <c r="A1" i="6"/>
  <c r="A1" i="5"/>
  <c r="A1" i="4"/>
  <c r="A1" i="3"/>
  <c r="G12" i="54"/>
  <c r="E12" i="54"/>
  <c r="D12" i="54"/>
  <c r="C12" i="54"/>
  <c r="B12" i="54"/>
  <c r="A12" i="54"/>
  <c r="G12" i="53"/>
  <c r="E12" i="53"/>
  <c r="D12" i="53"/>
  <c r="C12" i="53"/>
  <c r="B12" i="53"/>
  <c r="A12" i="53"/>
  <c r="G12" i="52"/>
  <c r="E12" i="52"/>
  <c r="D12" i="52"/>
  <c r="C12" i="52"/>
  <c r="B12" i="52"/>
  <c r="A12" i="52"/>
  <c r="G12" i="51"/>
  <c r="E12" i="51"/>
  <c r="D12" i="51"/>
  <c r="C12" i="51"/>
  <c r="B12" i="51"/>
  <c r="A12" i="51"/>
  <c r="G12" i="50"/>
  <c r="E12" i="50"/>
  <c r="D12" i="50"/>
  <c r="C12" i="50"/>
  <c r="B12" i="50"/>
  <c r="A12" i="50"/>
  <c r="G12" i="49"/>
  <c r="E12" i="49"/>
  <c r="D12" i="49"/>
  <c r="C12" i="49"/>
  <c r="B12" i="49"/>
  <c r="A12" i="49"/>
  <c r="G12" i="48"/>
  <c r="E12" i="48"/>
  <c r="D12" i="48"/>
  <c r="C12" i="48"/>
  <c r="B12" i="48"/>
  <c r="A12" i="48"/>
  <c r="G12" i="47"/>
  <c r="E12" i="47"/>
  <c r="D12" i="47"/>
  <c r="C12" i="47"/>
  <c r="B12" i="47"/>
  <c r="A12" i="47"/>
  <c r="G12" i="46"/>
  <c r="E12" i="46"/>
  <c r="D12" i="46"/>
  <c r="C12" i="46"/>
  <c r="B12" i="46"/>
  <c r="A12" i="46"/>
  <c r="G12" i="45"/>
  <c r="E12" i="45"/>
  <c r="D12" i="45"/>
  <c r="C12" i="45"/>
  <c r="B12" i="45"/>
  <c r="A12" i="45"/>
  <c r="G12" i="44"/>
  <c r="E12" i="44"/>
  <c r="D12" i="44"/>
  <c r="C12" i="44"/>
  <c r="B12" i="44"/>
  <c r="A12" i="44"/>
  <c r="G12" i="43"/>
  <c r="E12" i="43"/>
  <c r="D12" i="43"/>
  <c r="C12" i="43"/>
  <c r="B12" i="43"/>
  <c r="A12" i="43"/>
  <c r="G12" i="42"/>
  <c r="E12" i="42"/>
  <c r="D12" i="42"/>
  <c r="C12" i="42"/>
  <c r="B12" i="42"/>
  <c r="A12" i="42"/>
  <c r="G12" i="41"/>
  <c r="E12" i="41"/>
  <c r="D12" i="41"/>
  <c r="C12" i="41"/>
  <c r="B12" i="41"/>
  <c r="A12" i="41"/>
  <c r="G12" i="40"/>
  <c r="E12" i="40"/>
  <c r="D12" i="40"/>
  <c r="C12" i="40"/>
  <c r="B12" i="40"/>
  <c r="A12" i="40"/>
  <c r="G12" i="39"/>
  <c r="E12" i="39"/>
  <c r="D12" i="39"/>
  <c r="C12" i="39"/>
  <c r="B12" i="39"/>
  <c r="A12" i="39"/>
  <c r="G12" i="38"/>
  <c r="E12" i="38"/>
  <c r="D12" i="38"/>
  <c r="C12" i="38"/>
  <c r="B12" i="38"/>
  <c r="A12" i="38"/>
  <c r="G12" i="37"/>
  <c r="E12" i="37"/>
  <c r="D12" i="37"/>
  <c r="C12" i="37"/>
  <c r="B12" i="37"/>
  <c r="A12" i="37"/>
  <c r="G12" i="36"/>
  <c r="E12" i="36"/>
  <c r="D12" i="36"/>
  <c r="C12" i="36"/>
  <c r="B12" i="36"/>
  <c r="A12" i="36"/>
  <c r="G12" i="35"/>
  <c r="E12" i="35"/>
  <c r="D12" i="35"/>
  <c r="C12" i="35"/>
  <c r="B12" i="35"/>
  <c r="A12" i="35"/>
  <c r="G12" i="33"/>
  <c r="E12" i="33"/>
  <c r="D12" i="33"/>
  <c r="C12" i="33"/>
  <c r="B12" i="33"/>
  <c r="A12" i="33"/>
  <c r="G12" i="32"/>
  <c r="E12" i="32"/>
  <c r="D12" i="32"/>
  <c r="C12" i="32"/>
  <c r="B12" i="32"/>
  <c r="A12" i="32"/>
  <c r="G12" i="31"/>
  <c r="E12" i="31"/>
  <c r="D12" i="31"/>
  <c r="C12" i="31"/>
  <c r="B12" i="31"/>
  <c r="A12" i="31"/>
  <c r="G12" i="30"/>
  <c r="E12" i="30"/>
  <c r="D12" i="30"/>
  <c r="C12" i="30"/>
  <c r="B12" i="30"/>
  <c r="A12" i="30"/>
  <c r="G12" i="29"/>
  <c r="E12" i="29"/>
  <c r="D12" i="29"/>
  <c r="C12" i="29"/>
  <c r="B12" i="29"/>
  <c r="A12" i="29"/>
  <c r="G12" i="28"/>
  <c r="E12" i="28"/>
  <c r="D12" i="28"/>
  <c r="C12" i="28"/>
  <c r="B12" i="28"/>
  <c r="A12" i="28"/>
  <c r="G12" i="27"/>
  <c r="E12" i="27"/>
  <c r="D12" i="27"/>
  <c r="C12" i="27"/>
  <c r="B12" i="27"/>
  <c r="A12" i="27"/>
  <c r="G12" i="26"/>
  <c r="E12" i="26"/>
  <c r="D12" i="26"/>
  <c r="C12" i="26"/>
  <c r="B12" i="26"/>
  <c r="A12" i="26"/>
  <c r="G12" i="25"/>
  <c r="E12" i="25"/>
  <c r="D12" i="25"/>
  <c r="C12" i="25"/>
  <c r="B12" i="25"/>
  <c r="A12" i="25"/>
  <c r="G12" i="24"/>
  <c r="E12" i="24"/>
  <c r="D12" i="24"/>
  <c r="C12" i="24"/>
  <c r="B12" i="24"/>
  <c r="A12" i="24"/>
  <c r="G12" i="23"/>
  <c r="E12" i="23"/>
  <c r="D12" i="23"/>
  <c r="C12" i="23"/>
  <c r="B12" i="23"/>
  <c r="A12" i="23"/>
  <c r="G12" i="22"/>
  <c r="E12" i="22"/>
  <c r="D12" i="22"/>
  <c r="C12" i="22"/>
  <c r="B12" i="22"/>
  <c r="A12" i="22"/>
  <c r="G12" i="21"/>
  <c r="E12" i="21"/>
  <c r="D12" i="21"/>
  <c r="C12" i="21"/>
  <c r="B12" i="21"/>
  <c r="A12" i="21"/>
  <c r="G12" i="20"/>
  <c r="E12" i="20"/>
  <c r="D12" i="20"/>
  <c r="C12" i="20"/>
  <c r="B12" i="20"/>
  <c r="A12" i="20"/>
  <c r="G12" i="19"/>
  <c r="E12" i="19"/>
  <c r="D12" i="19"/>
  <c r="C12" i="19"/>
  <c r="B12" i="19"/>
  <c r="A12" i="19"/>
  <c r="G12" i="18"/>
  <c r="E12" i="18"/>
  <c r="D12" i="18"/>
  <c r="C12" i="18"/>
  <c r="B12" i="18"/>
  <c r="A12" i="18"/>
  <c r="G12" i="17"/>
  <c r="E12" i="17"/>
  <c r="D12" i="17"/>
  <c r="C12" i="17"/>
  <c r="B12" i="17"/>
  <c r="A12" i="17"/>
  <c r="G12" i="16"/>
  <c r="E12" i="16"/>
  <c r="D12" i="16"/>
  <c r="C12" i="16"/>
  <c r="B12" i="16"/>
  <c r="A12" i="16"/>
  <c r="G12" i="15"/>
  <c r="E12" i="15"/>
  <c r="D12" i="15"/>
  <c r="C12" i="15"/>
  <c r="B12" i="15"/>
  <c r="A12" i="15"/>
  <c r="G12" i="14"/>
  <c r="E12" i="14"/>
  <c r="D12" i="14"/>
  <c r="C12" i="14"/>
  <c r="B12" i="14"/>
  <c r="A12" i="14"/>
  <c r="G12" i="11"/>
  <c r="E12" i="11"/>
  <c r="D12" i="11"/>
  <c r="C12" i="11"/>
  <c r="B12" i="11"/>
  <c r="A12" i="11"/>
  <c r="G12" i="10"/>
  <c r="E12" i="10"/>
  <c r="D12" i="10"/>
  <c r="C12" i="10"/>
  <c r="B12" i="10"/>
  <c r="A12" i="10"/>
  <c r="G12" i="9"/>
  <c r="E12" i="9"/>
  <c r="D12" i="9"/>
  <c r="C12" i="9"/>
  <c r="B12" i="9"/>
  <c r="A12" i="9"/>
  <c r="G12" i="8"/>
  <c r="E12" i="8"/>
  <c r="D12" i="8"/>
  <c r="C12" i="8"/>
  <c r="B12" i="8"/>
  <c r="A12" i="8"/>
  <c r="G12" i="7"/>
  <c r="E12" i="7"/>
  <c r="D12" i="7"/>
  <c r="C12" i="7"/>
  <c r="B12" i="7"/>
  <c r="A12" i="7"/>
  <c r="G12" i="6"/>
  <c r="E12" i="6"/>
  <c r="D12" i="6"/>
  <c r="C12" i="6"/>
  <c r="B12" i="6"/>
  <c r="A12" i="6"/>
  <c r="G12" i="5"/>
  <c r="E12" i="5"/>
  <c r="D12" i="5"/>
  <c r="C12" i="5"/>
  <c r="B12" i="5"/>
  <c r="A12" i="5"/>
  <c r="G12" i="4"/>
  <c r="E12" i="4"/>
  <c r="D12" i="4"/>
  <c r="C12" i="4"/>
  <c r="B12" i="4"/>
  <c r="A12" i="4"/>
  <c r="G2" i="3"/>
  <c r="G12" i="3"/>
  <c r="E2" i="3"/>
  <c r="D2" i="3"/>
  <c r="C2" i="3"/>
  <c r="B2" i="3"/>
  <c r="A2" i="3"/>
  <c r="E12" i="3"/>
  <c r="D12" i="3"/>
  <c r="C12" i="3"/>
  <c r="B12" i="3"/>
  <c r="A12" i="3"/>
  <c r="A3" i="5" l="1"/>
  <c r="B3" i="5"/>
  <c r="A4" i="5"/>
  <c r="B4" i="5"/>
  <c r="A5" i="5"/>
  <c r="B5" i="5"/>
  <c r="A6" i="5"/>
  <c r="B6" i="5"/>
  <c r="A7" i="5"/>
  <c r="B7" i="5"/>
  <c r="A8" i="5"/>
  <c r="B8" i="5"/>
  <c r="B8" i="18" l="1"/>
  <c r="A8" i="18"/>
  <c r="B7" i="18"/>
  <c r="A7" i="18"/>
  <c r="B6" i="18"/>
  <c r="A6" i="18"/>
  <c r="B5" i="18"/>
  <c r="A5" i="18"/>
  <c r="B4" i="18"/>
  <c r="A4" i="18"/>
  <c r="B3" i="18"/>
  <c r="A3" i="18"/>
  <c r="B8" i="19"/>
  <c r="A8" i="19"/>
  <c r="B7" i="19"/>
  <c r="A7" i="19"/>
  <c r="B6" i="19"/>
  <c r="A6" i="19"/>
  <c r="B5" i="19"/>
  <c r="A5" i="19"/>
  <c r="B4" i="19"/>
  <c r="A4" i="19"/>
  <c r="B3" i="19"/>
  <c r="A3" i="19"/>
  <c r="B8" i="20"/>
  <c r="A8" i="20"/>
  <c r="B7" i="20"/>
  <c r="A7" i="20"/>
  <c r="B6" i="20"/>
  <c r="A6" i="20"/>
  <c r="B5" i="20"/>
  <c r="A5" i="20"/>
  <c r="B4" i="20"/>
  <c r="A4" i="20"/>
  <c r="B3" i="20"/>
  <c r="A3" i="20"/>
  <c r="B8" i="21"/>
  <c r="A8" i="21"/>
  <c r="B7" i="21"/>
  <c r="A7" i="21"/>
  <c r="B6" i="21"/>
  <c r="A6" i="21"/>
  <c r="B5" i="21"/>
  <c r="A5" i="21"/>
  <c r="B4" i="21"/>
  <c r="A4" i="21"/>
  <c r="B3" i="21"/>
  <c r="A3" i="21"/>
  <c r="B8" i="22"/>
  <c r="A8" i="22"/>
  <c r="B7" i="22"/>
  <c r="A7" i="22"/>
  <c r="B6" i="22"/>
  <c r="A6" i="22"/>
  <c r="B5" i="22"/>
  <c r="A5" i="22"/>
  <c r="B4" i="22"/>
  <c r="A4" i="22"/>
  <c r="B3" i="22"/>
  <c r="A3" i="22"/>
  <c r="B8" i="23"/>
  <c r="A8" i="23"/>
  <c r="B7" i="23"/>
  <c r="A7" i="23"/>
  <c r="B6" i="23"/>
  <c r="A6" i="23"/>
  <c r="B5" i="23"/>
  <c r="A5" i="23"/>
  <c r="B4" i="23"/>
  <c r="A4" i="23"/>
  <c r="B3" i="23"/>
  <c r="A3" i="23"/>
  <c r="B8" i="24"/>
  <c r="A8" i="24"/>
  <c r="B7" i="24"/>
  <c r="A7" i="24"/>
  <c r="B6" i="24"/>
  <c r="A6" i="24"/>
  <c r="B5" i="24"/>
  <c r="A5" i="24"/>
  <c r="B4" i="24"/>
  <c r="A4" i="24"/>
  <c r="B3" i="24"/>
  <c r="A3" i="24"/>
  <c r="B8" i="25"/>
  <c r="A8" i="25"/>
  <c r="B7" i="25"/>
  <c r="A7" i="25"/>
  <c r="B6" i="25"/>
  <c r="A6" i="25"/>
  <c r="B5" i="25"/>
  <c r="A5" i="25"/>
  <c r="B4" i="25"/>
  <c r="A4" i="25"/>
  <c r="B3" i="25"/>
  <c r="A3" i="25"/>
  <c r="B8" i="26"/>
  <c r="A8" i="26"/>
  <c r="B7" i="26"/>
  <c r="A7" i="26"/>
  <c r="B6" i="26"/>
  <c r="A6" i="26"/>
  <c r="B5" i="26"/>
  <c r="A5" i="26"/>
  <c r="B4" i="26"/>
  <c r="A4" i="26"/>
  <c r="B3" i="26"/>
  <c r="A3" i="26"/>
  <c r="B8" i="27"/>
  <c r="A8" i="27"/>
  <c r="B7" i="27"/>
  <c r="A7" i="27"/>
  <c r="B6" i="27"/>
  <c r="A6" i="27"/>
  <c r="B5" i="27"/>
  <c r="A5" i="27"/>
  <c r="B4" i="27"/>
  <c r="A4" i="27"/>
  <c r="B3" i="27"/>
  <c r="A3" i="27"/>
  <c r="B8" i="28"/>
  <c r="A8" i="28"/>
  <c r="B7" i="28"/>
  <c r="A7" i="28"/>
  <c r="B6" i="28"/>
  <c r="A6" i="28"/>
  <c r="B5" i="28"/>
  <c r="A5" i="28"/>
  <c r="B4" i="28"/>
  <c r="A4" i="28"/>
  <c r="B3" i="28"/>
  <c r="A3" i="28"/>
  <c r="B8" i="29"/>
  <c r="A8" i="29"/>
  <c r="B7" i="29"/>
  <c r="A7" i="29"/>
  <c r="B6" i="29"/>
  <c r="A6" i="29"/>
  <c r="B5" i="29"/>
  <c r="A5" i="29"/>
  <c r="B4" i="29"/>
  <c r="A4" i="29"/>
  <c r="B3" i="29"/>
  <c r="A3" i="29"/>
  <c r="B8" i="30"/>
  <c r="A8" i="30"/>
  <c r="B7" i="30"/>
  <c r="A7" i="30"/>
  <c r="B6" i="30"/>
  <c r="A6" i="30"/>
  <c r="B5" i="30"/>
  <c r="A5" i="30"/>
  <c r="B4" i="30"/>
  <c r="A4" i="30"/>
  <c r="B3" i="30"/>
  <c r="A3" i="30"/>
  <c r="B8" i="31"/>
  <c r="A8" i="31"/>
  <c r="B7" i="31"/>
  <c r="A7" i="31"/>
  <c r="B6" i="31"/>
  <c r="A6" i="31"/>
  <c r="B5" i="31"/>
  <c r="A5" i="31"/>
  <c r="B4" i="31"/>
  <c r="A4" i="31"/>
  <c r="B3" i="31"/>
  <c r="A3" i="31"/>
  <c r="B8" i="32"/>
  <c r="A8" i="32"/>
  <c r="B7" i="32"/>
  <c r="A7" i="32"/>
  <c r="B6" i="32"/>
  <c r="A6" i="32"/>
  <c r="B5" i="32"/>
  <c r="A5" i="32"/>
  <c r="B4" i="32"/>
  <c r="A4" i="32"/>
  <c r="B3" i="32"/>
  <c r="A3" i="32"/>
  <c r="B8" i="33"/>
  <c r="A8" i="33"/>
  <c r="B7" i="33"/>
  <c r="A7" i="33"/>
  <c r="B6" i="33"/>
  <c r="A6" i="33"/>
  <c r="B5" i="33"/>
  <c r="A5" i="33"/>
  <c r="B4" i="33"/>
  <c r="A4" i="33"/>
  <c r="B3" i="33"/>
  <c r="A3" i="33"/>
  <c r="B8" i="35"/>
  <c r="A8" i="35"/>
  <c r="B7" i="35"/>
  <c r="A7" i="35"/>
  <c r="B6" i="35"/>
  <c r="A6" i="35"/>
  <c r="B5" i="35"/>
  <c r="A5" i="35"/>
  <c r="B4" i="35"/>
  <c r="A4" i="35"/>
  <c r="B3" i="35"/>
  <c r="A3" i="35"/>
  <c r="B8" i="36"/>
  <c r="A8" i="36"/>
  <c r="B7" i="36"/>
  <c r="A7" i="36"/>
  <c r="B6" i="36"/>
  <c r="A6" i="36"/>
  <c r="B5" i="36"/>
  <c r="A5" i="36"/>
  <c r="B4" i="36"/>
  <c r="A4" i="36"/>
  <c r="B3" i="36"/>
  <c r="A3" i="36"/>
  <c r="B8" i="37"/>
  <c r="A8" i="37"/>
  <c r="B7" i="37"/>
  <c r="A7" i="37"/>
  <c r="B6" i="37"/>
  <c r="A6" i="37"/>
  <c r="B5" i="37"/>
  <c r="A5" i="37"/>
  <c r="B4" i="37"/>
  <c r="A4" i="37"/>
  <c r="B3" i="37"/>
  <c r="A3" i="37"/>
  <c r="B8" i="38"/>
  <c r="A8" i="38"/>
  <c r="B7" i="38"/>
  <c r="A7" i="38"/>
  <c r="B6" i="38"/>
  <c r="A6" i="38"/>
  <c r="B5" i="38"/>
  <c r="A5" i="38"/>
  <c r="B4" i="38"/>
  <c r="A4" i="38"/>
  <c r="B3" i="38"/>
  <c r="A3" i="38"/>
  <c r="B8" i="39"/>
  <c r="A8" i="39"/>
  <c r="B7" i="39"/>
  <c r="A7" i="39"/>
  <c r="B6" i="39"/>
  <c r="A6" i="39"/>
  <c r="B5" i="39"/>
  <c r="A5" i="39"/>
  <c r="B4" i="39"/>
  <c r="A4" i="39"/>
  <c r="B3" i="39"/>
  <c r="A3" i="39"/>
  <c r="B8" i="40"/>
  <c r="A8" i="40"/>
  <c r="B7" i="40"/>
  <c r="A7" i="40"/>
  <c r="B6" i="40"/>
  <c r="A6" i="40"/>
  <c r="B5" i="40"/>
  <c r="A5" i="40"/>
  <c r="B4" i="40"/>
  <c r="A4" i="40"/>
  <c r="B3" i="40"/>
  <c r="A3" i="40"/>
  <c r="B8" i="41"/>
  <c r="A8" i="41"/>
  <c r="B7" i="41"/>
  <c r="A7" i="41"/>
  <c r="B6" i="41"/>
  <c r="A6" i="41"/>
  <c r="B5" i="41"/>
  <c r="A5" i="41"/>
  <c r="B4" i="41"/>
  <c r="A4" i="41"/>
  <c r="B3" i="41"/>
  <c r="A3" i="41"/>
  <c r="B8" i="42"/>
  <c r="A8" i="42"/>
  <c r="B7" i="42"/>
  <c r="A7" i="42"/>
  <c r="B6" i="42"/>
  <c r="A6" i="42"/>
  <c r="B5" i="42"/>
  <c r="A5" i="42"/>
  <c r="B4" i="42"/>
  <c r="A4" i="42"/>
  <c r="B3" i="42"/>
  <c r="A3" i="42"/>
  <c r="B8" i="43"/>
  <c r="A8" i="43"/>
  <c r="B7" i="43"/>
  <c r="A7" i="43"/>
  <c r="B6" i="43"/>
  <c r="A6" i="43"/>
  <c r="B5" i="43"/>
  <c r="A5" i="43"/>
  <c r="B4" i="43"/>
  <c r="A4" i="43"/>
  <c r="B3" i="43"/>
  <c r="A3" i="43"/>
  <c r="B8" i="44"/>
  <c r="A8" i="44"/>
  <c r="B7" i="44"/>
  <c r="A7" i="44"/>
  <c r="B6" i="44"/>
  <c r="A6" i="44"/>
  <c r="B5" i="44"/>
  <c r="A5" i="44"/>
  <c r="B4" i="44"/>
  <c r="A4" i="44"/>
  <c r="B3" i="44"/>
  <c r="A3" i="44"/>
  <c r="B8" i="45"/>
  <c r="A8" i="45"/>
  <c r="B7" i="45"/>
  <c r="A7" i="45"/>
  <c r="B6" i="45"/>
  <c r="A6" i="45"/>
  <c r="B5" i="45"/>
  <c r="A5" i="45"/>
  <c r="B4" i="45"/>
  <c r="A4" i="45"/>
  <c r="B3" i="45"/>
  <c r="A3" i="45"/>
  <c r="B8" i="46"/>
  <c r="A8" i="46"/>
  <c r="B7" i="46"/>
  <c r="A7" i="46"/>
  <c r="B6" i="46"/>
  <c r="A6" i="46"/>
  <c r="B5" i="46"/>
  <c r="A5" i="46"/>
  <c r="B4" i="46"/>
  <c r="A4" i="46"/>
  <c r="B3" i="46"/>
  <c r="A3" i="46"/>
  <c r="B8" i="47"/>
  <c r="A8" i="47"/>
  <c r="B7" i="47"/>
  <c r="A7" i="47"/>
  <c r="B6" i="47"/>
  <c r="A6" i="47"/>
  <c r="B5" i="47"/>
  <c r="A5" i="47"/>
  <c r="B4" i="47"/>
  <c r="A4" i="47"/>
  <c r="B3" i="47"/>
  <c r="A3" i="47"/>
  <c r="B8" i="48"/>
  <c r="A8" i="48"/>
  <c r="B7" i="48"/>
  <c r="A7" i="48"/>
  <c r="B6" i="48"/>
  <c r="A6" i="48"/>
  <c r="B5" i="48"/>
  <c r="A5" i="48"/>
  <c r="B4" i="48"/>
  <c r="A4" i="48"/>
  <c r="B3" i="48"/>
  <c r="A3" i="48"/>
  <c r="B8" i="49"/>
  <c r="A8" i="49"/>
  <c r="B7" i="49"/>
  <c r="A7" i="49"/>
  <c r="B6" i="49"/>
  <c r="A6" i="49"/>
  <c r="B5" i="49"/>
  <c r="A5" i="49"/>
  <c r="B4" i="49"/>
  <c r="A4" i="49"/>
  <c r="B3" i="49"/>
  <c r="A3" i="49"/>
  <c r="B8" i="50"/>
  <c r="A8" i="50"/>
  <c r="B7" i="50"/>
  <c r="A7" i="50"/>
  <c r="B6" i="50"/>
  <c r="A6" i="50"/>
  <c r="B5" i="50"/>
  <c r="A5" i="50"/>
  <c r="B4" i="50"/>
  <c r="A4" i="50"/>
  <c r="B3" i="50"/>
  <c r="A3" i="50"/>
  <c r="B8" i="51"/>
  <c r="A8" i="51"/>
  <c r="B7" i="51"/>
  <c r="A7" i="51"/>
  <c r="B6" i="51"/>
  <c r="A6" i="51"/>
  <c r="B5" i="51"/>
  <c r="A5" i="51"/>
  <c r="B4" i="51"/>
  <c r="A4" i="51"/>
  <c r="B3" i="51"/>
  <c r="A3" i="51"/>
  <c r="B8" i="52"/>
  <c r="A8" i="52"/>
  <c r="B7" i="52"/>
  <c r="A7" i="52"/>
  <c r="B6" i="52"/>
  <c r="A6" i="52"/>
  <c r="B5" i="52"/>
  <c r="A5" i="52"/>
  <c r="B4" i="52"/>
  <c r="A4" i="52"/>
  <c r="B3" i="52"/>
  <c r="A3" i="52"/>
  <c r="B8" i="53"/>
  <c r="A8" i="53"/>
  <c r="B7" i="53"/>
  <c r="A7" i="53"/>
  <c r="B6" i="53"/>
  <c r="A6" i="53"/>
  <c r="B5" i="53"/>
  <c r="A5" i="53"/>
  <c r="B4" i="53"/>
  <c r="A4" i="53"/>
  <c r="B3" i="53"/>
  <c r="A3" i="53"/>
  <c r="B8" i="54"/>
  <c r="A8" i="54"/>
  <c r="B7" i="54"/>
  <c r="A7" i="54"/>
  <c r="B6" i="54"/>
  <c r="A6" i="54"/>
  <c r="B5" i="54"/>
  <c r="A5" i="54"/>
  <c r="B4" i="54"/>
  <c r="A4" i="54"/>
  <c r="B3" i="54"/>
  <c r="A3" i="54"/>
  <c r="B8" i="17"/>
  <c r="A8" i="17"/>
  <c r="B7" i="17"/>
  <c r="A7" i="17"/>
  <c r="B6" i="17"/>
  <c r="A6" i="17"/>
  <c r="B5" i="17"/>
  <c r="A5" i="17"/>
  <c r="B4" i="17"/>
  <c r="A4" i="17"/>
  <c r="B3" i="17"/>
  <c r="A3" i="17"/>
  <c r="B8" i="16"/>
  <c r="A8" i="16"/>
  <c r="B7" i="16"/>
  <c r="A7" i="16"/>
  <c r="B6" i="16"/>
  <c r="A6" i="16"/>
  <c r="B5" i="16"/>
  <c r="A5" i="16"/>
  <c r="B4" i="16"/>
  <c r="A4" i="16"/>
  <c r="B3" i="16"/>
  <c r="A3" i="16"/>
  <c r="B8" i="15"/>
  <c r="A8" i="15"/>
  <c r="B7" i="15"/>
  <c r="A7" i="15"/>
  <c r="B6" i="15"/>
  <c r="A6" i="15"/>
  <c r="B5" i="15"/>
  <c r="A5" i="15"/>
  <c r="B4" i="15"/>
  <c r="A4" i="15"/>
  <c r="B3" i="15"/>
  <c r="A3" i="15"/>
  <c r="B8" i="14"/>
  <c r="A8" i="14"/>
  <c r="B7" i="14"/>
  <c r="A7" i="14"/>
  <c r="B6" i="14"/>
  <c r="A6" i="14"/>
  <c r="B5" i="14"/>
  <c r="A5" i="14"/>
  <c r="B4" i="14"/>
  <c r="A4" i="14"/>
  <c r="B3" i="14"/>
  <c r="A3" i="14"/>
  <c r="B8" i="6"/>
  <c r="A8" i="6"/>
  <c r="B7" i="6"/>
  <c r="A7" i="6"/>
  <c r="B6" i="6"/>
  <c r="A6" i="6"/>
  <c r="B5" i="6"/>
  <c r="A5" i="6"/>
  <c r="B4" i="6"/>
  <c r="A4" i="6"/>
  <c r="B3" i="6"/>
  <c r="A3" i="6"/>
  <c r="B8" i="7"/>
  <c r="A8" i="7"/>
  <c r="B7" i="7"/>
  <c r="A7" i="7"/>
  <c r="B6" i="7"/>
  <c r="A6" i="7"/>
  <c r="B5" i="7"/>
  <c r="A5" i="7"/>
  <c r="B4" i="7"/>
  <c r="A4" i="7"/>
  <c r="B3" i="7"/>
  <c r="A3" i="7"/>
  <c r="B8" i="8"/>
  <c r="A8" i="8"/>
  <c r="B7" i="8"/>
  <c r="A7" i="8"/>
  <c r="B6" i="8"/>
  <c r="A6" i="8"/>
  <c r="B5" i="8"/>
  <c r="A5" i="8"/>
  <c r="B4" i="8"/>
  <c r="A4" i="8"/>
  <c r="B3" i="8"/>
  <c r="A3" i="8"/>
  <c r="B8" i="9"/>
  <c r="A8" i="9"/>
  <c r="B7" i="9"/>
  <c r="A7" i="9"/>
  <c r="B6" i="9"/>
  <c r="A6" i="9"/>
  <c r="B5" i="9"/>
  <c r="A5" i="9"/>
  <c r="B4" i="9"/>
  <c r="A4" i="9"/>
  <c r="B3" i="9"/>
  <c r="A3" i="9"/>
  <c r="B8" i="10"/>
  <c r="A8" i="10"/>
  <c r="B7" i="10"/>
  <c r="A7" i="10"/>
  <c r="B6" i="10"/>
  <c r="A6" i="10"/>
  <c r="B5" i="10"/>
  <c r="A5" i="10"/>
  <c r="B4" i="10"/>
  <c r="A4" i="10"/>
  <c r="B3" i="10"/>
  <c r="A3" i="10"/>
  <c r="B8" i="11"/>
  <c r="A8" i="11"/>
  <c r="B7" i="11"/>
  <c r="A7" i="11"/>
  <c r="B6" i="11"/>
  <c r="A6" i="11"/>
  <c r="B5" i="11"/>
  <c r="A5" i="11"/>
  <c r="B4" i="11"/>
  <c r="A4" i="11"/>
  <c r="B3" i="11"/>
  <c r="A3" i="11"/>
  <c r="B8" i="4"/>
  <c r="A8" i="4"/>
  <c r="B7" i="4"/>
  <c r="A7" i="4"/>
  <c r="B6" i="4"/>
  <c r="A6" i="4"/>
  <c r="B5" i="4"/>
  <c r="A5" i="4"/>
  <c r="B4" i="4"/>
  <c r="A4" i="4"/>
  <c r="B3" i="4"/>
  <c r="A3" i="4"/>
  <c r="B8" i="3"/>
  <c r="A8" i="3"/>
  <c r="B7" i="3"/>
  <c r="A7" i="3"/>
  <c r="B6" i="3"/>
  <c r="A6" i="3"/>
  <c r="B5" i="3"/>
  <c r="A5" i="3"/>
  <c r="B4" i="3"/>
  <c r="A4" i="3"/>
  <c r="B3" i="3"/>
  <c r="A3" i="3"/>
  <c r="B8" i="2" l="1"/>
  <c r="A8" i="2"/>
  <c r="B7" i="2"/>
  <c r="A7" i="2"/>
  <c r="B6" i="2"/>
  <c r="A6" i="2"/>
  <c r="B5" i="2"/>
  <c r="A5" i="2"/>
  <c r="B4" i="2"/>
  <c r="A4" i="2"/>
  <c r="B3" i="2"/>
  <c r="A3" i="2"/>
  <c r="G225" i="55" l="1"/>
  <c r="G272" i="55"/>
  <c r="G271" i="55"/>
  <c r="G270" i="55"/>
  <c r="G269" i="55"/>
  <c r="G268" i="55"/>
  <c r="G267" i="55"/>
  <c r="G266" i="55"/>
  <c r="G265" i="55"/>
  <c r="G264" i="55"/>
  <c r="G263" i="55"/>
  <c r="G262" i="55"/>
  <c r="G261" i="55"/>
  <c r="G260" i="55"/>
  <c r="G259" i="55"/>
  <c r="G258" i="55"/>
  <c r="G257" i="55"/>
  <c r="G256" i="55"/>
  <c r="G255" i="55"/>
  <c r="G254" i="55"/>
  <c r="G253" i="55"/>
  <c r="G252" i="55"/>
  <c r="G251" i="55"/>
  <c r="G250" i="55"/>
  <c r="G249" i="55"/>
  <c r="G248" i="55"/>
  <c r="G247" i="55"/>
  <c r="G246" i="55"/>
  <c r="G245" i="55"/>
  <c r="G244" i="55"/>
  <c r="G243" i="55"/>
  <c r="G242" i="55"/>
  <c r="G241" i="55"/>
  <c r="G240" i="55"/>
  <c r="G239" i="55"/>
  <c r="G238" i="55"/>
  <c r="G237" i="55"/>
  <c r="G236" i="55"/>
  <c r="G235" i="55"/>
  <c r="G234" i="55"/>
  <c r="G233" i="55"/>
  <c r="G232" i="55"/>
  <c r="G231" i="55"/>
  <c r="G230" i="55"/>
  <c r="G229" i="55"/>
  <c r="G228" i="55"/>
  <c r="G227" i="55"/>
  <c r="G226" i="55"/>
  <c r="G224" i="55"/>
  <c r="G223" i="55"/>
  <c r="G151" i="55" l="1"/>
  <c r="G150" i="55"/>
  <c r="E221" i="55" l="1"/>
  <c r="E222" i="55"/>
  <c r="F151" i="55" l="1"/>
  <c r="F150" i="55"/>
  <c r="J15" i="55" l="1"/>
  <c r="H15" i="55"/>
  <c r="F15" i="55"/>
  <c r="E155" i="55"/>
  <c r="F155" i="55"/>
  <c r="E156" i="55"/>
  <c r="F156" i="55"/>
  <c r="E157" i="55"/>
  <c r="F157" i="55"/>
  <c r="E158" i="55"/>
  <c r="F158" i="55"/>
  <c r="E159" i="55"/>
  <c r="F159" i="55"/>
  <c r="E160" i="55"/>
  <c r="F160" i="55"/>
  <c r="E161" i="55"/>
  <c r="F161" i="55"/>
  <c r="E162" i="55"/>
  <c r="F162" i="55"/>
  <c r="E163" i="55"/>
  <c r="F163" i="55"/>
  <c r="E164" i="55"/>
  <c r="F164" i="55"/>
  <c r="E165" i="55"/>
  <c r="F165" i="55"/>
  <c r="E166" i="55"/>
  <c r="F166" i="55"/>
  <c r="E167" i="55"/>
  <c r="F167" i="55"/>
  <c r="E168" i="55"/>
  <c r="F168" i="55"/>
  <c r="E169" i="55"/>
  <c r="F169" i="55"/>
  <c r="E170" i="55"/>
  <c r="F170" i="55"/>
  <c r="E171" i="55"/>
  <c r="F171" i="55"/>
  <c r="E172" i="55"/>
  <c r="F172" i="55"/>
  <c r="E173" i="55"/>
  <c r="F173" i="55"/>
  <c r="E174" i="55"/>
  <c r="F174" i="55"/>
  <c r="E175" i="55"/>
  <c r="F175" i="55"/>
  <c r="E176" i="55"/>
  <c r="F176" i="55"/>
  <c r="E177" i="55"/>
  <c r="F177" i="55"/>
  <c r="E178" i="55"/>
  <c r="F178" i="55"/>
  <c r="E179" i="55"/>
  <c r="F179" i="55"/>
  <c r="E180" i="55"/>
  <c r="F180" i="55"/>
  <c r="E181" i="55"/>
  <c r="F181" i="55"/>
  <c r="E182" i="55"/>
  <c r="F182" i="55"/>
  <c r="E183" i="55"/>
  <c r="F183" i="55"/>
  <c r="E184" i="55"/>
  <c r="F184" i="55"/>
  <c r="E185" i="55"/>
  <c r="F185" i="55"/>
  <c r="E186" i="55"/>
  <c r="F186" i="55"/>
  <c r="E187" i="55"/>
  <c r="F187" i="55"/>
  <c r="E188" i="55"/>
  <c r="F188" i="55"/>
  <c r="E189" i="55"/>
  <c r="F189" i="55"/>
  <c r="E190" i="55"/>
  <c r="F190" i="55"/>
  <c r="E191" i="55"/>
  <c r="F191" i="55"/>
  <c r="E192" i="55"/>
  <c r="F192" i="55"/>
  <c r="E193" i="55"/>
  <c r="F193" i="55"/>
  <c r="E194" i="55"/>
  <c r="F194" i="55"/>
  <c r="E195" i="55"/>
  <c r="F195" i="55"/>
  <c r="E196" i="55"/>
  <c r="F196" i="55"/>
  <c r="E197" i="55"/>
  <c r="F197" i="55"/>
  <c r="E198" i="55"/>
  <c r="F198" i="55"/>
  <c r="E199" i="55"/>
  <c r="F199" i="55"/>
  <c r="E200" i="55"/>
  <c r="F200" i="55"/>
  <c r="E201" i="55"/>
  <c r="F201" i="55"/>
  <c r="E202" i="55"/>
  <c r="F202" i="55"/>
  <c r="E203" i="55"/>
  <c r="F203" i="55"/>
  <c r="F154" i="55"/>
  <c r="E154" i="55"/>
  <c r="E220" i="55"/>
  <c r="E208" i="55"/>
  <c r="F208" i="55"/>
  <c r="G208" i="55"/>
  <c r="E209" i="55"/>
  <c r="F209" i="55"/>
  <c r="G209" i="55"/>
  <c r="E210" i="55"/>
  <c r="F210" i="55"/>
  <c r="G210" i="55"/>
  <c r="E211" i="55"/>
  <c r="F211" i="55"/>
  <c r="G211" i="55"/>
  <c r="E212" i="55"/>
  <c r="F212" i="55"/>
  <c r="G212" i="55"/>
  <c r="F207" i="55"/>
  <c r="G207" i="55"/>
  <c r="E207" i="55"/>
  <c r="E205" i="55"/>
  <c r="F205" i="55"/>
  <c r="G205" i="55"/>
  <c r="E206" i="55"/>
  <c r="F206" i="55"/>
  <c r="G206" i="55"/>
  <c r="F204" i="55"/>
  <c r="G204" i="55"/>
  <c r="E204" i="55"/>
  <c r="E150" i="55"/>
  <c r="E151" i="55"/>
  <c r="E152" i="55"/>
  <c r="E153" i="55"/>
  <c r="E149" i="55"/>
  <c r="J14" i="55" l="1"/>
  <c r="H14" i="55" l="1"/>
  <c r="F14" i="55"/>
  <c r="E14" i="56" l="1"/>
  <c r="E223" i="55" s="1"/>
  <c r="G243" i="56" l="1"/>
  <c r="J6" i="55" l="1"/>
  <c r="J12" i="55" l="1"/>
  <c r="J11" i="55"/>
  <c r="J9" i="55"/>
  <c r="J8" i="55"/>
  <c r="J7" i="55"/>
  <c r="J5" i="55"/>
  <c r="H13" i="55"/>
  <c r="F13" i="55"/>
  <c r="J635" i="56" l="1"/>
  <c r="J624" i="56"/>
  <c r="J613" i="56"/>
  <c r="J602" i="56"/>
  <c r="J591" i="56"/>
  <c r="J580" i="56"/>
  <c r="J569" i="56"/>
  <c r="J558" i="56"/>
  <c r="J547" i="56"/>
  <c r="J536" i="56"/>
  <c r="J525" i="56"/>
  <c r="J514" i="56"/>
  <c r="J503" i="56"/>
  <c r="J492" i="56"/>
  <c r="J481" i="56"/>
  <c r="J470" i="56"/>
  <c r="J459" i="56"/>
  <c r="J448" i="56"/>
  <c r="J437" i="56"/>
  <c r="J426" i="56"/>
  <c r="J415" i="56"/>
  <c r="J404" i="56"/>
  <c r="J393" i="56"/>
  <c r="J382" i="56"/>
  <c r="J371" i="56"/>
  <c r="J360" i="56"/>
  <c r="J349" i="56"/>
  <c r="J338" i="56"/>
  <c r="J327" i="56"/>
  <c r="J316" i="56"/>
  <c r="J305" i="56"/>
  <c r="J294" i="56"/>
  <c r="J283" i="56"/>
  <c r="J272" i="56"/>
  <c r="J261" i="56"/>
  <c r="J250" i="56"/>
  <c r="J239" i="56"/>
  <c r="J228" i="56"/>
  <c r="J217" i="56"/>
  <c r="J206" i="56"/>
  <c r="J195" i="56"/>
  <c r="J184" i="56"/>
  <c r="J173" i="56"/>
  <c r="J162" i="56"/>
  <c r="J151" i="56"/>
  <c r="J140" i="56"/>
  <c r="J129" i="56"/>
  <c r="J118" i="56"/>
  <c r="J107" i="56"/>
  <c r="J96" i="56"/>
  <c r="I96" i="56"/>
  <c r="D643" i="56"/>
  <c r="D642" i="56"/>
  <c r="D641" i="56"/>
  <c r="D640" i="56"/>
  <c r="D639" i="56"/>
  <c r="D638" i="56"/>
  <c r="D637" i="56"/>
  <c r="G636" i="56"/>
  <c r="F636" i="56"/>
  <c r="E636" i="56"/>
  <c r="I635" i="56"/>
  <c r="H635" i="56"/>
  <c r="E635" i="56"/>
  <c r="D635" i="56"/>
  <c r="D632" i="56"/>
  <c r="L632" i="56" s="1"/>
  <c r="L631" i="56"/>
  <c r="I631" i="56"/>
  <c r="G631" i="56"/>
  <c r="F631" i="56"/>
  <c r="E631" i="56"/>
  <c r="D631" i="56"/>
  <c r="L630" i="56"/>
  <c r="I630" i="56"/>
  <c r="G630" i="56"/>
  <c r="F630" i="56"/>
  <c r="E630" i="56"/>
  <c r="D630" i="56"/>
  <c r="L629" i="56"/>
  <c r="I629" i="56"/>
  <c r="G629" i="56"/>
  <c r="F629" i="56"/>
  <c r="E629" i="56"/>
  <c r="D629" i="56"/>
  <c r="L628" i="56"/>
  <c r="I628" i="56"/>
  <c r="G628" i="56"/>
  <c r="F628" i="56"/>
  <c r="E628" i="56"/>
  <c r="D628" i="56"/>
  <c r="L627" i="56"/>
  <c r="I627" i="56"/>
  <c r="G627" i="56"/>
  <c r="F627" i="56"/>
  <c r="E627" i="56"/>
  <c r="D627" i="56"/>
  <c r="L626" i="56"/>
  <c r="I626" i="56"/>
  <c r="G626" i="56"/>
  <c r="F626" i="56"/>
  <c r="E626" i="56"/>
  <c r="M626" i="56" s="1"/>
  <c r="D626" i="56"/>
  <c r="G625" i="56"/>
  <c r="F625" i="56"/>
  <c r="E625" i="56"/>
  <c r="O624" i="56"/>
  <c r="N624" i="56"/>
  <c r="M624" i="56"/>
  <c r="I624" i="56"/>
  <c r="H624" i="56"/>
  <c r="E624" i="56"/>
  <c r="D624" i="56"/>
  <c r="I623" i="56"/>
  <c r="D623" i="56"/>
  <c r="D621" i="56"/>
  <c r="L621" i="56" s="1"/>
  <c r="L620" i="56"/>
  <c r="I620" i="56"/>
  <c r="G620" i="56"/>
  <c r="O620" i="56" s="1"/>
  <c r="F620" i="56"/>
  <c r="N620" i="56" s="1"/>
  <c r="E620" i="56"/>
  <c r="D620" i="56"/>
  <c r="L619" i="56"/>
  <c r="I619" i="56"/>
  <c r="G619" i="56"/>
  <c r="O619" i="56" s="1"/>
  <c r="F619" i="56"/>
  <c r="N619" i="56" s="1"/>
  <c r="E619" i="56"/>
  <c r="D619" i="56"/>
  <c r="L618" i="56"/>
  <c r="I618" i="56"/>
  <c r="G618" i="56"/>
  <c r="O618" i="56" s="1"/>
  <c r="F618" i="56"/>
  <c r="N618" i="56" s="1"/>
  <c r="E618" i="56"/>
  <c r="D618" i="56"/>
  <c r="L617" i="56"/>
  <c r="I617" i="56"/>
  <c r="G617" i="56"/>
  <c r="O617" i="56" s="1"/>
  <c r="F617" i="56"/>
  <c r="N617" i="56" s="1"/>
  <c r="E617" i="56"/>
  <c r="D617" i="56"/>
  <c r="L616" i="56"/>
  <c r="I616" i="56"/>
  <c r="G616" i="56"/>
  <c r="O616" i="56" s="1"/>
  <c r="F616" i="56"/>
  <c r="N616" i="56" s="1"/>
  <c r="E616" i="56"/>
  <c r="D616" i="56"/>
  <c r="L615" i="56"/>
  <c r="I615" i="56"/>
  <c r="G615" i="56"/>
  <c r="F615" i="56"/>
  <c r="E615" i="56"/>
  <c r="M615" i="56" s="1"/>
  <c r="D615" i="56"/>
  <c r="G614" i="56"/>
  <c r="F614" i="56"/>
  <c r="E614" i="56"/>
  <c r="O613" i="56"/>
  <c r="N613" i="56"/>
  <c r="M613" i="56"/>
  <c r="I613" i="56"/>
  <c r="H613" i="56"/>
  <c r="E613" i="56"/>
  <c r="D613" i="56"/>
  <c r="I612" i="56"/>
  <c r="D612" i="56"/>
  <c r="D610" i="56"/>
  <c r="L610" i="56" s="1"/>
  <c r="L609" i="56"/>
  <c r="I609" i="56"/>
  <c r="G609" i="56"/>
  <c r="O609" i="56" s="1"/>
  <c r="F609" i="56"/>
  <c r="N609" i="56" s="1"/>
  <c r="E609" i="56"/>
  <c r="M609" i="56" s="1"/>
  <c r="D609" i="56"/>
  <c r="L608" i="56"/>
  <c r="I608" i="56"/>
  <c r="G608" i="56"/>
  <c r="O608" i="56" s="1"/>
  <c r="F608" i="56"/>
  <c r="N608" i="56" s="1"/>
  <c r="E608" i="56"/>
  <c r="D608" i="56"/>
  <c r="L607" i="56"/>
  <c r="I607" i="56"/>
  <c r="G607" i="56"/>
  <c r="O607" i="56" s="1"/>
  <c r="F607" i="56"/>
  <c r="N607" i="56" s="1"/>
  <c r="E607" i="56"/>
  <c r="M607" i="56" s="1"/>
  <c r="D607" i="56"/>
  <c r="L606" i="56"/>
  <c r="I606" i="56"/>
  <c r="G606" i="56"/>
  <c r="O606" i="56" s="1"/>
  <c r="F606" i="56"/>
  <c r="N606" i="56" s="1"/>
  <c r="E606" i="56"/>
  <c r="D606" i="56"/>
  <c r="L605" i="56"/>
  <c r="I605" i="56"/>
  <c r="G605" i="56"/>
  <c r="F605" i="56"/>
  <c r="N605" i="56" s="1"/>
  <c r="E605" i="56"/>
  <c r="M605" i="56" s="1"/>
  <c r="D605" i="56"/>
  <c r="L604" i="56"/>
  <c r="I604" i="56"/>
  <c r="G604" i="56"/>
  <c r="O604" i="56" s="1"/>
  <c r="F604" i="56"/>
  <c r="E604" i="56"/>
  <c r="D604" i="56"/>
  <c r="G603" i="56"/>
  <c r="F603" i="56"/>
  <c r="E603" i="56"/>
  <c r="O602" i="56"/>
  <c r="N602" i="56"/>
  <c r="M602" i="56"/>
  <c r="I602" i="56"/>
  <c r="H602" i="56"/>
  <c r="E602" i="56"/>
  <c r="D602" i="56"/>
  <c r="I601" i="56"/>
  <c r="D601" i="56"/>
  <c r="D599" i="56"/>
  <c r="L599" i="56" s="1"/>
  <c r="L598" i="56"/>
  <c r="I598" i="56"/>
  <c r="G598" i="56"/>
  <c r="O598" i="56" s="1"/>
  <c r="F598" i="56"/>
  <c r="N598" i="56" s="1"/>
  <c r="E598" i="56"/>
  <c r="D598" i="56"/>
  <c r="L597" i="56"/>
  <c r="I597" i="56"/>
  <c r="G597" i="56"/>
  <c r="O597" i="56" s="1"/>
  <c r="F597" i="56"/>
  <c r="N597" i="56" s="1"/>
  <c r="E597" i="56"/>
  <c r="D597" i="56"/>
  <c r="L596" i="56"/>
  <c r="I596" i="56"/>
  <c r="G596" i="56"/>
  <c r="O596" i="56" s="1"/>
  <c r="F596" i="56"/>
  <c r="N596" i="56" s="1"/>
  <c r="E596" i="56"/>
  <c r="M596" i="56" s="1"/>
  <c r="D596" i="56"/>
  <c r="L595" i="56"/>
  <c r="I595" i="56"/>
  <c r="G595" i="56"/>
  <c r="O595" i="56" s="1"/>
  <c r="F595" i="56"/>
  <c r="N595" i="56" s="1"/>
  <c r="E595" i="56"/>
  <c r="D595" i="56"/>
  <c r="L594" i="56"/>
  <c r="I594" i="56"/>
  <c r="G594" i="56"/>
  <c r="O594" i="56" s="1"/>
  <c r="F594" i="56"/>
  <c r="E594" i="56"/>
  <c r="D594" i="56"/>
  <c r="L593" i="56"/>
  <c r="I593" i="56"/>
  <c r="G593" i="56"/>
  <c r="F593" i="56"/>
  <c r="N593" i="56" s="1"/>
  <c r="E593" i="56"/>
  <c r="D593" i="56"/>
  <c r="G592" i="56"/>
  <c r="F592" i="56"/>
  <c r="E592" i="56"/>
  <c r="O591" i="56"/>
  <c r="N591" i="56"/>
  <c r="M591" i="56"/>
  <c r="I591" i="56"/>
  <c r="H591" i="56"/>
  <c r="E591" i="56"/>
  <c r="D591" i="56"/>
  <c r="I590" i="56"/>
  <c r="D590" i="56"/>
  <c r="D588" i="56"/>
  <c r="L588" i="56" s="1"/>
  <c r="L587" i="56"/>
  <c r="I587" i="56"/>
  <c r="G587" i="56"/>
  <c r="O587" i="56" s="1"/>
  <c r="F587" i="56"/>
  <c r="N587" i="56" s="1"/>
  <c r="E587" i="56"/>
  <c r="M587" i="56" s="1"/>
  <c r="D587" i="56"/>
  <c r="L586" i="56"/>
  <c r="I586" i="56"/>
  <c r="G586" i="56"/>
  <c r="O586" i="56" s="1"/>
  <c r="F586" i="56"/>
  <c r="N586" i="56" s="1"/>
  <c r="E586" i="56"/>
  <c r="M586" i="56" s="1"/>
  <c r="D586" i="56"/>
  <c r="L585" i="56"/>
  <c r="I585" i="56"/>
  <c r="G585" i="56"/>
  <c r="O585" i="56" s="1"/>
  <c r="F585" i="56"/>
  <c r="N585" i="56" s="1"/>
  <c r="E585" i="56"/>
  <c r="M585" i="56" s="1"/>
  <c r="D585" i="56"/>
  <c r="L584" i="56"/>
  <c r="I584" i="56"/>
  <c r="G584" i="56"/>
  <c r="O584" i="56" s="1"/>
  <c r="F584" i="56"/>
  <c r="N584" i="56" s="1"/>
  <c r="E584" i="56"/>
  <c r="D584" i="56"/>
  <c r="L583" i="56"/>
  <c r="I583" i="56"/>
  <c r="G583" i="56"/>
  <c r="O583" i="56" s="1"/>
  <c r="F583" i="56"/>
  <c r="N583" i="56" s="1"/>
  <c r="E583" i="56"/>
  <c r="D583" i="56"/>
  <c r="L582" i="56"/>
  <c r="I582" i="56"/>
  <c r="G582" i="56"/>
  <c r="F582" i="56"/>
  <c r="N582" i="56" s="1"/>
  <c r="E582" i="56"/>
  <c r="D582" i="56"/>
  <c r="G581" i="56"/>
  <c r="F581" i="56"/>
  <c r="E581" i="56"/>
  <c r="O580" i="56"/>
  <c r="N580" i="56"/>
  <c r="M580" i="56"/>
  <c r="I580" i="56"/>
  <c r="H580" i="56"/>
  <c r="E580" i="56"/>
  <c r="D580" i="56"/>
  <c r="I579" i="56"/>
  <c r="D579" i="56"/>
  <c r="D577" i="56"/>
  <c r="L577" i="56" s="1"/>
  <c r="L576" i="56"/>
  <c r="I576" i="56"/>
  <c r="G576" i="56"/>
  <c r="O576" i="56" s="1"/>
  <c r="F576" i="56"/>
  <c r="N576" i="56" s="1"/>
  <c r="E576" i="56"/>
  <c r="D576" i="56"/>
  <c r="L575" i="56"/>
  <c r="I575" i="56"/>
  <c r="G575" i="56"/>
  <c r="O575" i="56" s="1"/>
  <c r="F575" i="56"/>
  <c r="N575" i="56" s="1"/>
  <c r="E575" i="56"/>
  <c r="M575" i="56" s="1"/>
  <c r="D575" i="56"/>
  <c r="L574" i="56"/>
  <c r="I574" i="56"/>
  <c r="G574" i="56"/>
  <c r="O574" i="56" s="1"/>
  <c r="F574" i="56"/>
  <c r="N574" i="56" s="1"/>
  <c r="E574" i="56"/>
  <c r="D574" i="56"/>
  <c r="L573" i="56"/>
  <c r="I573" i="56"/>
  <c r="G573" i="56"/>
  <c r="O573" i="56" s="1"/>
  <c r="F573" i="56"/>
  <c r="N573" i="56" s="1"/>
  <c r="E573" i="56"/>
  <c r="D573" i="56"/>
  <c r="L572" i="56"/>
  <c r="I572" i="56"/>
  <c r="G572" i="56"/>
  <c r="O572" i="56" s="1"/>
  <c r="F572" i="56"/>
  <c r="N572" i="56" s="1"/>
  <c r="E572" i="56"/>
  <c r="D572" i="56"/>
  <c r="L571" i="56"/>
  <c r="I571" i="56"/>
  <c r="G571" i="56"/>
  <c r="F571" i="56"/>
  <c r="E571" i="56"/>
  <c r="D571" i="56"/>
  <c r="G570" i="56"/>
  <c r="F570" i="56"/>
  <c r="E570" i="56"/>
  <c r="O569" i="56"/>
  <c r="N569" i="56"/>
  <c r="M569" i="56"/>
  <c r="I569" i="56"/>
  <c r="H569" i="56"/>
  <c r="E569" i="56"/>
  <c r="D569" i="56"/>
  <c r="I568" i="56"/>
  <c r="D568" i="56"/>
  <c r="D566" i="56"/>
  <c r="L566" i="56" s="1"/>
  <c r="L565" i="56"/>
  <c r="I565" i="56"/>
  <c r="G565" i="56"/>
  <c r="O565" i="56" s="1"/>
  <c r="F565" i="56"/>
  <c r="E565" i="56"/>
  <c r="M565" i="56" s="1"/>
  <c r="D565" i="56"/>
  <c r="L564" i="56"/>
  <c r="I564" i="56"/>
  <c r="G564" i="56"/>
  <c r="O564" i="56" s="1"/>
  <c r="F564" i="56"/>
  <c r="N564" i="56" s="1"/>
  <c r="E564" i="56"/>
  <c r="M564" i="56" s="1"/>
  <c r="D564" i="56"/>
  <c r="L563" i="56"/>
  <c r="I563" i="56"/>
  <c r="G563" i="56"/>
  <c r="O563" i="56" s="1"/>
  <c r="F563" i="56"/>
  <c r="N563" i="56" s="1"/>
  <c r="E563" i="56"/>
  <c r="M563" i="56" s="1"/>
  <c r="D563" i="56"/>
  <c r="L562" i="56"/>
  <c r="I562" i="56"/>
  <c r="G562" i="56"/>
  <c r="O562" i="56" s="1"/>
  <c r="F562" i="56"/>
  <c r="E562" i="56"/>
  <c r="D562" i="56"/>
  <c r="L561" i="56"/>
  <c r="I561" i="56"/>
  <c r="G561" i="56"/>
  <c r="O561" i="56" s="1"/>
  <c r="F561" i="56"/>
  <c r="N561" i="56" s="1"/>
  <c r="E561" i="56"/>
  <c r="M561" i="56" s="1"/>
  <c r="D561" i="56"/>
  <c r="L560" i="56"/>
  <c r="I560" i="56"/>
  <c r="G560" i="56"/>
  <c r="O560" i="56" s="1"/>
  <c r="F560" i="56"/>
  <c r="N560" i="56" s="1"/>
  <c r="E560" i="56"/>
  <c r="D560" i="56"/>
  <c r="G559" i="56"/>
  <c r="F559" i="56"/>
  <c r="E559" i="56"/>
  <c r="O558" i="56"/>
  <c r="N558" i="56"/>
  <c r="M558" i="56"/>
  <c r="I558" i="56"/>
  <c r="H558" i="56"/>
  <c r="E558" i="56"/>
  <c r="D558" i="56"/>
  <c r="I557" i="56"/>
  <c r="D557" i="56"/>
  <c r="D555" i="56"/>
  <c r="L555" i="56" s="1"/>
  <c r="L554" i="56"/>
  <c r="I554" i="56"/>
  <c r="G554" i="56"/>
  <c r="O554" i="56" s="1"/>
  <c r="F554" i="56"/>
  <c r="N554" i="56" s="1"/>
  <c r="E554" i="56"/>
  <c r="M554" i="56" s="1"/>
  <c r="D554" i="56"/>
  <c r="L553" i="56"/>
  <c r="I553" i="56"/>
  <c r="G553" i="56"/>
  <c r="O553" i="56" s="1"/>
  <c r="F553" i="56"/>
  <c r="N553" i="56" s="1"/>
  <c r="E553" i="56"/>
  <c r="M553" i="56" s="1"/>
  <c r="D553" i="56"/>
  <c r="L552" i="56"/>
  <c r="I552" i="56"/>
  <c r="G552" i="56"/>
  <c r="O552" i="56" s="1"/>
  <c r="F552" i="56"/>
  <c r="N552" i="56" s="1"/>
  <c r="E552" i="56"/>
  <c r="D552" i="56"/>
  <c r="L551" i="56"/>
  <c r="I551" i="56"/>
  <c r="G551" i="56"/>
  <c r="O551" i="56" s="1"/>
  <c r="F551" i="56"/>
  <c r="N551" i="56" s="1"/>
  <c r="E551" i="56"/>
  <c r="M551" i="56" s="1"/>
  <c r="D551" i="56"/>
  <c r="L550" i="56"/>
  <c r="I550" i="56"/>
  <c r="G550" i="56"/>
  <c r="O550" i="56" s="1"/>
  <c r="F550" i="56"/>
  <c r="N550" i="56" s="1"/>
  <c r="E550" i="56"/>
  <c r="D550" i="56"/>
  <c r="L549" i="56"/>
  <c r="I549" i="56"/>
  <c r="G549" i="56"/>
  <c r="F549" i="56"/>
  <c r="E549" i="56"/>
  <c r="D549" i="56"/>
  <c r="G548" i="56"/>
  <c r="F548" i="56"/>
  <c r="E548" i="56"/>
  <c r="O547" i="56"/>
  <c r="N547" i="56"/>
  <c r="M547" i="56"/>
  <c r="I547" i="56"/>
  <c r="H547" i="56"/>
  <c r="E547" i="56"/>
  <c r="D547" i="56"/>
  <c r="I546" i="56"/>
  <c r="D546" i="56"/>
  <c r="D544" i="56"/>
  <c r="L544" i="56" s="1"/>
  <c r="L543" i="56"/>
  <c r="I543" i="56"/>
  <c r="G543" i="56"/>
  <c r="O543" i="56" s="1"/>
  <c r="F543" i="56"/>
  <c r="N543" i="56" s="1"/>
  <c r="E543" i="56"/>
  <c r="M543" i="56" s="1"/>
  <c r="D543" i="56"/>
  <c r="L542" i="56"/>
  <c r="I542" i="56"/>
  <c r="G542" i="56"/>
  <c r="O542" i="56" s="1"/>
  <c r="F542" i="56"/>
  <c r="N542" i="56" s="1"/>
  <c r="E542" i="56"/>
  <c r="M542" i="56" s="1"/>
  <c r="D542" i="56"/>
  <c r="L541" i="56"/>
  <c r="I541" i="56"/>
  <c r="G541" i="56"/>
  <c r="O541" i="56" s="1"/>
  <c r="F541" i="56"/>
  <c r="N541" i="56" s="1"/>
  <c r="E541" i="56"/>
  <c r="M541" i="56" s="1"/>
  <c r="D541" i="56"/>
  <c r="L540" i="56"/>
  <c r="I540" i="56"/>
  <c r="G540" i="56"/>
  <c r="O540" i="56" s="1"/>
  <c r="F540" i="56"/>
  <c r="N540" i="56" s="1"/>
  <c r="E540" i="56"/>
  <c r="D540" i="56"/>
  <c r="L539" i="56"/>
  <c r="I539" i="56"/>
  <c r="G539" i="56"/>
  <c r="O539" i="56" s="1"/>
  <c r="F539" i="56"/>
  <c r="N539" i="56" s="1"/>
  <c r="E539" i="56"/>
  <c r="M539" i="56" s="1"/>
  <c r="D539" i="56"/>
  <c r="L538" i="56"/>
  <c r="I538" i="56"/>
  <c r="G538" i="56"/>
  <c r="O538" i="56" s="1"/>
  <c r="F538" i="56"/>
  <c r="E538" i="56"/>
  <c r="D538" i="56"/>
  <c r="G537" i="56"/>
  <c r="F537" i="56"/>
  <c r="E537" i="56"/>
  <c r="O536" i="56"/>
  <c r="N536" i="56"/>
  <c r="M536" i="56"/>
  <c r="I536" i="56"/>
  <c r="H536" i="56"/>
  <c r="E536" i="56"/>
  <c r="D536" i="56"/>
  <c r="I535" i="56"/>
  <c r="D535" i="56"/>
  <c r="D533" i="56"/>
  <c r="L533" i="56" s="1"/>
  <c r="L532" i="56"/>
  <c r="I532" i="56"/>
  <c r="G532" i="56"/>
  <c r="O532" i="56" s="1"/>
  <c r="F532" i="56"/>
  <c r="N532" i="56" s="1"/>
  <c r="E532" i="56"/>
  <c r="M532" i="56" s="1"/>
  <c r="D532" i="56"/>
  <c r="L531" i="56"/>
  <c r="I531" i="56"/>
  <c r="G531" i="56"/>
  <c r="O531" i="56" s="1"/>
  <c r="F531" i="56"/>
  <c r="N531" i="56" s="1"/>
  <c r="E531" i="56"/>
  <c r="D531" i="56"/>
  <c r="L530" i="56"/>
  <c r="I530" i="56"/>
  <c r="G530" i="56"/>
  <c r="O530" i="56" s="1"/>
  <c r="F530" i="56"/>
  <c r="N530" i="56" s="1"/>
  <c r="E530" i="56"/>
  <c r="M530" i="56" s="1"/>
  <c r="D530" i="56"/>
  <c r="L529" i="56"/>
  <c r="I529" i="56"/>
  <c r="G529" i="56"/>
  <c r="O529" i="56" s="1"/>
  <c r="F529" i="56"/>
  <c r="N529" i="56" s="1"/>
  <c r="E529" i="56"/>
  <c r="D529" i="56"/>
  <c r="L528" i="56"/>
  <c r="I528" i="56"/>
  <c r="G528" i="56"/>
  <c r="O528" i="56" s="1"/>
  <c r="F528" i="56"/>
  <c r="N528" i="56" s="1"/>
  <c r="E528" i="56"/>
  <c r="D528" i="56"/>
  <c r="L527" i="56"/>
  <c r="I527" i="56"/>
  <c r="G527" i="56"/>
  <c r="F527" i="56"/>
  <c r="E527" i="56"/>
  <c r="D527" i="56"/>
  <c r="G526" i="56"/>
  <c r="F526" i="56"/>
  <c r="E526" i="56"/>
  <c r="O525" i="56"/>
  <c r="N525" i="56"/>
  <c r="M525" i="56"/>
  <c r="I525" i="56"/>
  <c r="H525" i="56"/>
  <c r="E525" i="56"/>
  <c r="D525" i="56"/>
  <c r="I524" i="56"/>
  <c r="D524" i="56"/>
  <c r="D522" i="56"/>
  <c r="L522" i="56" s="1"/>
  <c r="L521" i="56"/>
  <c r="I521" i="56"/>
  <c r="G521" i="56"/>
  <c r="O521" i="56" s="1"/>
  <c r="F521" i="56"/>
  <c r="N521" i="56" s="1"/>
  <c r="E521" i="56"/>
  <c r="M521" i="56" s="1"/>
  <c r="D521" i="56"/>
  <c r="L520" i="56"/>
  <c r="I520" i="56"/>
  <c r="G520" i="56"/>
  <c r="O520" i="56" s="1"/>
  <c r="F520" i="56"/>
  <c r="N520" i="56" s="1"/>
  <c r="E520" i="56"/>
  <c r="M520" i="56" s="1"/>
  <c r="D520" i="56"/>
  <c r="L519" i="56"/>
  <c r="I519" i="56"/>
  <c r="G519" i="56"/>
  <c r="O519" i="56" s="1"/>
  <c r="F519" i="56"/>
  <c r="N519" i="56" s="1"/>
  <c r="E519" i="56"/>
  <c r="M519" i="56" s="1"/>
  <c r="D519" i="56"/>
  <c r="L518" i="56"/>
  <c r="I518" i="56"/>
  <c r="G518" i="56"/>
  <c r="O518" i="56" s="1"/>
  <c r="F518" i="56"/>
  <c r="N518" i="56" s="1"/>
  <c r="E518" i="56"/>
  <c r="M518" i="56" s="1"/>
  <c r="D518" i="56"/>
  <c r="L517" i="56"/>
  <c r="I517" i="56"/>
  <c r="G517" i="56"/>
  <c r="O517" i="56" s="1"/>
  <c r="F517" i="56"/>
  <c r="N517" i="56" s="1"/>
  <c r="E517" i="56"/>
  <c r="D517" i="56"/>
  <c r="L516" i="56"/>
  <c r="I516" i="56"/>
  <c r="G516" i="56"/>
  <c r="F516" i="56"/>
  <c r="E516" i="56"/>
  <c r="D516" i="56"/>
  <c r="G515" i="56"/>
  <c r="F515" i="56"/>
  <c r="E515" i="56"/>
  <c r="O514" i="56"/>
  <c r="N514" i="56"/>
  <c r="M514" i="56"/>
  <c r="I514" i="56"/>
  <c r="H514" i="56"/>
  <c r="E514" i="56"/>
  <c r="D514" i="56"/>
  <c r="I513" i="56"/>
  <c r="D513" i="56"/>
  <c r="D511" i="56"/>
  <c r="L511" i="56" s="1"/>
  <c r="L510" i="56"/>
  <c r="I510" i="56"/>
  <c r="G510" i="56"/>
  <c r="O510" i="56" s="1"/>
  <c r="F510" i="56"/>
  <c r="N510" i="56" s="1"/>
  <c r="E510" i="56"/>
  <c r="M510" i="56" s="1"/>
  <c r="D510" i="56"/>
  <c r="L509" i="56"/>
  <c r="I509" i="56"/>
  <c r="G509" i="56"/>
  <c r="O509" i="56" s="1"/>
  <c r="F509" i="56"/>
  <c r="N509" i="56" s="1"/>
  <c r="E509" i="56"/>
  <c r="M509" i="56" s="1"/>
  <c r="D509" i="56"/>
  <c r="L508" i="56"/>
  <c r="I508" i="56"/>
  <c r="G508" i="56"/>
  <c r="O508" i="56" s="1"/>
  <c r="F508" i="56"/>
  <c r="N508" i="56" s="1"/>
  <c r="E508" i="56"/>
  <c r="D508" i="56"/>
  <c r="L507" i="56"/>
  <c r="I507" i="56"/>
  <c r="G507" i="56"/>
  <c r="O507" i="56" s="1"/>
  <c r="F507" i="56"/>
  <c r="N507" i="56" s="1"/>
  <c r="E507" i="56"/>
  <c r="M507" i="56" s="1"/>
  <c r="D507" i="56"/>
  <c r="L506" i="56"/>
  <c r="I506" i="56"/>
  <c r="G506" i="56"/>
  <c r="O506" i="56" s="1"/>
  <c r="F506" i="56"/>
  <c r="N506" i="56" s="1"/>
  <c r="E506" i="56"/>
  <c r="D506" i="56"/>
  <c r="L505" i="56"/>
  <c r="I505" i="56"/>
  <c r="G505" i="56"/>
  <c r="F505" i="56"/>
  <c r="E505" i="56"/>
  <c r="D505" i="56"/>
  <c r="G504" i="56"/>
  <c r="F504" i="56"/>
  <c r="E504" i="56"/>
  <c r="O503" i="56"/>
  <c r="N503" i="56"/>
  <c r="M503" i="56"/>
  <c r="I503" i="56"/>
  <c r="H503" i="56"/>
  <c r="E503" i="56"/>
  <c r="D503" i="56"/>
  <c r="I502" i="56"/>
  <c r="D502" i="56"/>
  <c r="D500" i="56"/>
  <c r="L500" i="56" s="1"/>
  <c r="L499" i="56"/>
  <c r="I499" i="56"/>
  <c r="G499" i="56"/>
  <c r="O499" i="56" s="1"/>
  <c r="F499" i="56"/>
  <c r="N499" i="56" s="1"/>
  <c r="E499" i="56"/>
  <c r="M499" i="56" s="1"/>
  <c r="D499" i="56"/>
  <c r="L498" i="56"/>
  <c r="I498" i="56"/>
  <c r="G498" i="56"/>
  <c r="O498" i="56" s="1"/>
  <c r="F498" i="56"/>
  <c r="N498" i="56" s="1"/>
  <c r="E498" i="56"/>
  <c r="M498" i="56" s="1"/>
  <c r="D498" i="56"/>
  <c r="L497" i="56"/>
  <c r="I497" i="56"/>
  <c r="G497" i="56"/>
  <c r="O497" i="56" s="1"/>
  <c r="F497" i="56"/>
  <c r="N497" i="56" s="1"/>
  <c r="E497" i="56"/>
  <c r="M497" i="56" s="1"/>
  <c r="D497" i="56"/>
  <c r="L496" i="56"/>
  <c r="I496" i="56"/>
  <c r="G496" i="56"/>
  <c r="O496" i="56" s="1"/>
  <c r="F496" i="56"/>
  <c r="N496" i="56" s="1"/>
  <c r="E496" i="56"/>
  <c r="D496" i="56"/>
  <c r="L495" i="56"/>
  <c r="I495" i="56"/>
  <c r="G495" i="56"/>
  <c r="O495" i="56" s="1"/>
  <c r="F495" i="56"/>
  <c r="N495" i="56" s="1"/>
  <c r="E495" i="56"/>
  <c r="D495" i="56"/>
  <c r="L494" i="56"/>
  <c r="I494" i="56"/>
  <c r="G494" i="56"/>
  <c r="F494" i="56"/>
  <c r="E494" i="56"/>
  <c r="D494" i="56"/>
  <c r="G493" i="56"/>
  <c r="F493" i="56"/>
  <c r="E493" i="56"/>
  <c r="O492" i="56"/>
  <c r="N492" i="56"/>
  <c r="M492" i="56"/>
  <c r="I492" i="56"/>
  <c r="H492" i="56"/>
  <c r="E492" i="56"/>
  <c r="D492" i="56"/>
  <c r="I491" i="56"/>
  <c r="D491" i="56"/>
  <c r="D489" i="56"/>
  <c r="L489" i="56" s="1"/>
  <c r="L488" i="56"/>
  <c r="I488" i="56"/>
  <c r="G488" i="56"/>
  <c r="O488" i="56" s="1"/>
  <c r="F488" i="56"/>
  <c r="N488" i="56" s="1"/>
  <c r="E488" i="56"/>
  <c r="M488" i="56" s="1"/>
  <c r="D488" i="56"/>
  <c r="L487" i="56"/>
  <c r="I487" i="56"/>
  <c r="G487" i="56"/>
  <c r="O487" i="56" s="1"/>
  <c r="F487" i="56"/>
  <c r="N487" i="56" s="1"/>
  <c r="E487" i="56"/>
  <c r="D487" i="56"/>
  <c r="L486" i="56"/>
  <c r="I486" i="56"/>
  <c r="G486" i="56"/>
  <c r="O486" i="56" s="1"/>
  <c r="F486" i="56"/>
  <c r="N486" i="56" s="1"/>
  <c r="E486" i="56"/>
  <c r="M486" i="56" s="1"/>
  <c r="D486" i="56"/>
  <c r="L485" i="56"/>
  <c r="I485" i="56"/>
  <c r="G485" i="56"/>
  <c r="O485" i="56" s="1"/>
  <c r="F485" i="56"/>
  <c r="N485" i="56" s="1"/>
  <c r="E485" i="56"/>
  <c r="D485" i="56"/>
  <c r="L484" i="56"/>
  <c r="I484" i="56"/>
  <c r="G484" i="56"/>
  <c r="O484" i="56" s="1"/>
  <c r="F484" i="56"/>
  <c r="N484" i="56" s="1"/>
  <c r="E484" i="56"/>
  <c r="D484" i="56"/>
  <c r="L483" i="56"/>
  <c r="I483" i="56"/>
  <c r="G483" i="56"/>
  <c r="F483" i="56"/>
  <c r="E483" i="56"/>
  <c r="D483" i="56"/>
  <c r="G482" i="56"/>
  <c r="F482" i="56"/>
  <c r="E482" i="56"/>
  <c r="O481" i="56"/>
  <c r="N481" i="56"/>
  <c r="M481" i="56"/>
  <c r="I481" i="56"/>
  <c r="H481" i="56"/>
  <c r="E481" i="56"/>
  <c r="D481" i="56"/>
  <c r="I480" i="56"/>
  <c r="D480" i="56"/>
  <c r="D478" i="56"/>
  <c r="L478" i="56" s="1"/>
  <c r="L477" i="56"/>
  <c r="I477" i="56"/>
  <c r="G477" i="56"/>
  <c r="O477" i="56" s="1"/>
  <c r="F477" i="56"/>
  <c r="N477" i="56" s="1"/>
  <c r="E477" i="56"/>
  <c r="M477" i="56" s="1"/>
  <c r="D477" i="56"/>
  <c r="L476" i="56"/>
  <c r="I476" i="56"/>
  <c r="G476" i="56"/>
  <c r="O476" i="56" s="1"/>
  <c r="F476" i="56"/>
  <c r="N476" i="56" s="1"/>
  <c r="E476" i="56"/>
  <c r="D476" i="56"/>
  <c r="L475" i="56"/>
  <c r="I475" i="56"/>
  <c r="G475" i="56"/>
  <c r="O475" i="56" s="1"/>
  <c r="F475" i="56"/>
  <c r="N475" i="56" s="1"/>
  <c r="E475" i="56"/>
  <c r="M475" i="56" s="1"/>
  <c r="D475" i="56"/>
  <c r="L474" i="56"/>
  <c r="I474" i="56"/>
  <c r="G474" i="56"/>
  <c r="O474" i="56" s="1"/>
  <c r="F474" i="56"/>
  <c r="N474" i="56" s="1"/>
  <c r="E474" i="56"/>
  <c r="D474" i="56"/>
  <c r="L473" i="56"/>
  <c r="I473" i="56"/>
  <c r="G473" i="56"/>
  <c r="O473" i="56" s="1"/>
  <c r="F473" i="56"/>
  <c r="N473" i="56" s="1"/>
  <c r="E473" i="56"/>
  <c r="D473" i="56"/>
  <c r="L472" i="56"/>
  <c r="I472" i="56"/>
  <c r="G472" i="56"/>
  <c r="F472" i="56"/>
  <c r="N472" i="56" s="1"/>
  <c r="E472" i="56"/>
  <c r="D472" i="56"/>
  <c r="G471" i="56"/>
  <c r="F471" i="56"/>
  <c r="E471" i="56"/>
  <c r="O470" i="56"/>
  <c r="N470" i="56"/>
  <c r="M470" i="56"/>
  <c r="I470" i="56"/>
  <c r="H470" i="56"/>
  <c r="E470" i="56"/>
  <c r="D470" i="56"/>
  <c r="I469" i="56"/>
  <c r="D469" i="56"/>
  <c r="D467" i="56"/>
  <c r="L467" i="56" s="1"/>
  <c r="L466" i="56"/>
  <c r="I466" i="56"/>
  <c r="G466" i="56"/>
  <c r="O466" i="56" s="1"/>
  <c r="F466" i="56"/>
  <c r="N466" i="56" s="1"/>
  <c r="E466" i="56"/>
  <c r="D466" i="56"/>
  <c r="L465" i="56"/>
  <c r="I465" i="56"/>
  <c r="G465" i="56"/>
  <c r="O465" i="56" s="1"/>
  <c r="F465" i="56"/>
  <c r="N465" i="56" s="1"/>
  <c r="E465" i="56"/>
  <c r="D465" i="56"/>
  <c r="L464" i="56"/>
  <c r="I464" i="56"/>
  <c r="G464" i="56"/>
  <c r="O464" i="56" s="1"/>
  <c r="F464" i="56"/>
  <c r="N464" i="56" s="1"/>
  <c r="E464" i="56"/>
  <c r="M464" i="56" s="1"/>
  <c r="D464" i="56"/>
  <c r="L463" i="56"/>
  <c r="I463" i="56"/>
  <c r="G463" i="56"/>
  <c r="O463" i="56" s="1"/>
  <c r="F463" i="56"/>
  <c r="N463" i="56" s="1"/>
  <c r="E463" i="56"/>
  <c r="D463" i="56"/>
  <c r="L462" i="56"/>
  <c r="I462" i="56"/>
  <c r="G462" i="56"/>
  <c r="O462" i="56" s="1"/>
  <c r="F462" i="56"/>
  <c r="N462" i="56" s="1"/>
  <c r="E462" i="56"/>
  <c r="M462" i="56" s="1"/>
  <c r="D462" i="56"/>
  <c r="L461" i="56"/>
  <c r="I461" i="56"/>
  <c r="G461" i="56"/>
  <c r="O461" i="56" s="1"/>
  <c r="F461" i="56"/>
  <c r="E461" i="56"/>
  <c r="D461" i="56"/>
  <c r="G460" i="56"/>
  <c r="F460" i="56"/>
  <c r="E460" i="56"/>
  <c r="O459" i="56"/>
  <c r="N459" i="56"/>
  <c r="M459" i="56"/>
  <c r="I459" i="56"/>
  <c r="H459" i="56"/>
  <c r="E459" i="56"/>
  <c r="D459" i="56"/>
  <c r="I458" i="56"/>
  <c r="D458" i="56"/>
  <c r="D456" i="56"/>
  <c r="L456" i="56" s="1"/>
  <c r="L455" i="56"/>
  <c r="I455" i="56"/>
  <c r="G455" i="56"/>
  <c r="O455" i="56" s="1"/>
  <c r="F455" i="56"/>
  <c r="N455" i="56" s="1"/>
  <c r="E455" i="56"/>
  <c r="M455" i="56" s="1"/>
  <c r="D455" i="56"/>
  <c r="L454" i="56"/>
  <c r="I454" i="56"/>
  <c r="G454" i="56"/>
  <c r="O454" i="56" s="1"/>
  <c r="F454" i="56"/>
  <c r="N454" i="56" s="1"/>
  <c r="E454" i="56"/>
  <c r="M454" i="56" s="1"/>
  <c r="D454" i="56"/>
  <c r="L453" i="56"/>
  <c r="I453" i="56"/>
  <c r="G453" i="56"/>
  <c r="O453" i="56" s="1"/>
  <c r="F453" i="56"/>
  <c r="N453" i="56" s="1"/>
  <c r="E453" i="56"/>
  <c r="M453" i="56" s="1"/>
  <c r="D453" i="56"/>
  <c r="L452" i="56"/>
  <c r="I452" i="56"/>
  <c r="G452" i="56"/>
  <c r="O452" i="56" s="1"/>
  <c r="F452" i="56"/>
  <c r="N452" i="56" s="1"/>
  <c r="E452" i="56"/>
  <c r="D452" i="56"/>
  <c r="L451" i="56"/>
  <c r="I451" i="56"/>
  <c r="G451" i="56"/>
  <c r="O451" i="56" s="1"/>
  <c r="F451" i="56"/>
  <c r="E451" i="56"/>
  <c r="D451" i="56"/>
  <c r="L450" i="56"/>
  <c r="I450" i="56"/>
  <c r="G450" i="56"/>
  <c r="F450" i="56"/>
  <c r="N450" i="56" s="1"/>
  <c r="E450" i="56"/>
  <c r="D450" i="56"/>
  <c r="G449" i="56"/>
  <c r="F449" i="56"/>
  <c r="E449" i="56"/>
  <c r="O448" i="56"/>
  <c r="N448" i="56"/>
  <c r="M448" i="56"/>
  <c r="I448" i="56"/>
  <c r="H448" i="56"/>
  <c r="E448" i="56"/>
  <c r="D448" i="56"/>
  <c r="I447" i="56"/>
  <c r="D447" i="56"/>
  <c r="D445" i="56"/>
  <c r="L445" i="56" s="1"/>
  <c r="L444" i="56"/>
  <c r="I444" i="56"/>
  <c r="G444" i="56"/>
  <c r="O444" i="56" s="1"/>
  <c r="F444" i="56"/>
  <c r="N444" i="56" s="1"/>
  <c r="E444" i="56"/>
  <c r="M444" i="56" s="1"/>
  <c r="D444" i="56"/>
  <c r="L443" i="56"/>
  <c r="I443" i="56"/>
  <c r="G443" i="56"/>
  <c r="O443" i="56" s="1"/>
  <c r="F443" i="56"/>
  <c r="N443" i="56" s="1"/>
  <c r="E443" i="56"/>
  <c r="D443" i="56"/>
  <c r="L442" i="56"/>
  <c r="I442" i="56"/>
  <c r="G442" i="56"/>
  <c r="O442" i="56" s="1"/>
  <c r="F442" i="56"/>
  <c r="N442" i="56" s="1"/>
  <c r="E442" i="56"/>
  <c r="D442" i="56"/>
  <c r="L441" i="56"/>
  <c r="I441" i="56"/>
  <c r="G441" i="56"/>
  <c r="O441" i="56" s="1"/>
  <c r="F441" i="56"/>
  <c r="N441" i="56" s="1"/>
  <c r="E441" i="56"/>
  <c r="M441" i="56" s="1"/>
  <c r="D441" i="56"/>
  <c r="L440" i="56"/>
  <c r="I440" i="56"/>
  <c r="G440" i="56"/>
  <c r="O440" i="56" s="1"/>
  <c r="F440" i="56"/>
  <c r="N440" i="56" s="1"/>
  <c r="E440" i="56"/>
  <c r="D440" i="56"/>
  <c r="L439" i="56"/>
  <c r="I439" i="56"/>
  <c r="G439" i="56"/>
  <c r="F439" i="56"/>
  <c r="N439" i="56" s="1"/>
  <c r="E439" i="56"/>
  <c r="D439" i="56"/>
  <c r="G438" i="56"/>
  <c r="F438" i="56"/>
  <c r="E438" i="56"/>
  <c r="O437" i="56"/>
  <c r="N437" i="56"/>
  <c r="M437" i="56"/>
  <c r="I437" i="56"/>
  <c r="H437" i="56"/>
  <c r="E437" i="56"/>
  <c r="D437" i="56"/>
  <c r="I436" i="56"/>
  <c r="D436" i="56"/>
  <c r="D434" i="56"/>
  <c r="L434" i="56" s="1"/>
  <c r="L433" i="56"/>
  <c r="I433" i="56"/>
  <c r="G433" i="56"/>
  <c r="O433" i="56" s="1"/>
  <c r="F433" i="56"/>
  <c r="N433" i="56" s="1"/>
  <c r="E433" i="56"/>
  <c r="M433" i="56" s="1"/>
  <c r="D433" i="56"/>
  <c r="L432" i="56"/>
  <c r="I432" i="56"/>
  <c r="G432" i="56"/>
  <c r="O432" i="56" s="1"/>
  <c r="F432" i="56"/>
  <c r="N432" i="56" s="1"/>
  <c r="E432" i="56"/>
  <c r="D432" i="56"/>
  <c r="L431" i="56"/>
  <c r="I431" i="56"/>
  <c r="G431" i="56"/>
  <c r="O431" i="56" s="1"/>
  <c r="F431" i="56"/>
  <c r="N431" i="56" s="1"/>
  <c r="E431" i="56"/>
  <c r="M431" i="56" s="1"/>
  <c r="D431" i="56"/>
  <c r="L430" i="56"/>
  <c r="I430" i="56"/>
  <c r="G430" i="56"/>
  <c r="O430" i="56" s="1"/>
  <c r="F430" i="56"/>
  <c r="N430" i="56" s="1"/>
  <c r="E430" i="56"/>
  <c r="D430" i="56"/>
  <c r="L429" i="56"/>
  <c r="I429" i="56"/>
  <c r="G429" i="56"/>
  <c r="O429" i="56" s="1"/>
  <c r="F429" i="56"/>
  <c r="N429" i="56" s="1"/>
  <c r="E429" i="56"/>
  <c r="D429" i="56"/>
  <c r="L428" i="56"/>
  <c r="I428" i="56"/>
  <c r="G428" i="56"/>
  <c r="F428" i="56"/>
  <c r="E428" i="56"/>
  <c r="D428" i="56"/>
  <c r="G427" i="56"/>
  <c r="F427" i="56"/>
  <c r="E427" i="56"/>
  <c r="O426" i="56"/>
  <c r="N426" i="56"/>
  <c r="M426" i="56"/>
  <c r="I426" i="56"/>
  <c r="H426" i="56"/>
  <c r="E426" i="56"/>
  <c r="D426" i="56"/>
  <c r="I425" i="56"/>
  <c r="D425" i="56"/>
  <c r="D423" i="56"/>
  <c r="L423" i="56" s="1"/>
  <c r="L422" i="56"/>
  <c r="I422" i="56"/>
  <c r="G422" i="56"/>
  <c r="O422" i="56" s="1"/>
  <c r="F422" i="56"/>
  <c r="N422" i="56" s="1"/>
  <c r="E422" i="56"/>
  <c r="D422" i="56"/>
  <c r="L421" i="56"/>
  <c r="I421" i="56"/>
  <c r="G421" i="56"/>
  <c r="O421" i="56" s="1"/>
  <c r="F421" i="56"/>
  <c r="N421" i="56" s="1"/>
  <c r="E421" i="56"/>
  <c r="D421" i="56"/>
  <c r="L420" i="56"/>
  <c r="I420" i="56"/>
  <c r="G420" i="56"/>
  <c r="O420" i="56" s="1"/>
  <c r="F420" i="56"/>
  <c r="N420" i="56" s="1"/>
  <c r="E420" i="56"/>
  <c r="M420" i="56" s="1"/>
  <c r="D420" i="56"/>
  <c r="L419" i="56"/>
  <c r="I419" i="56"/>
  <c r="G419" i="56"/>
  <c r="O419" i="56" s="1"/>
  <c r="F419" i="56"/>
  <c r="N419" i="56" s="1"/>
  <c r="E419" i="56"/>
  <c r="D419" i="56"/>
  <c r="L418" i="56"/>
  <c r="I418" i="56"/>
  <c r="G418" i="56"/>
  <c r="O418" i="56" s="1"/>
  <c r="F418" i="56"/>
  <c r="N418" i="56" s="1"/>
  <c r="E418" i="56"/>
  <c r="M418" i="56" s="1"/>
  <c r="D418" i="56"/>
  <c r="L417" i="56"/>
  <c r="I417" i="56"/>
  <c r="G417" i="56"/>
  <c r="O417" i="56" s="1"/>
  <c r="F417" i="56"/>
  <c r="E417" i="56"/>
  <c r="D417" i="56"/>
  <c r="G416" i="56"/>
  <c r="F416" i="56"/>
  <c r="E416" i="56"/>
  <c r="O415" i="56"/>
  <c r="N415" i="56"/>
  <c r="M415" i="56"/>
  <c r="I415" i="56"/>
  <c r="H415" i="56"/>
  <c r="E415" i="56"/>
  <c r="D415" i="56"/>
  <c r="I414" i="56"/>
  <c r="D414" i="56"/>
  <c r="D412" i="56"/>
  <c r="L412" i="56" s="1"/>
  <c r="L411" i="56"/>
  <c r="I411" i="56"/>
  <c r="G411" i="56"/>
  <c r="O411" i="56" s="1"/>
  <c r="F411" i="56"/>
  <c r="E411" i="56"/>
  <c r="M411" i="56" s="1"/>
  <c r="D411" i="56"/>
  <c r="L410" i="56"/>
  <c r="I410" i="56"/>
  <c r="G410" i="56"/>
  <c r="O410" i="56" s="1"/>
  <c r="F410" i="56"/>
  <c r="N410" i="56" s="1"/>
  <c r="E410" i="56"/>
  <c r="M410" i="56" s="1"/>
  <c r="D410" i="56"/>
  <c r="L409" i="56"/>
  <c r="I409" i="56"/>
  <c r="G409" i="56"/>
  <c r="O409" i="56" s="1"/>
  <c r="F409" i="56"/>
  <c r="N409" i="56" s="1"/>
  <c r="E409" i="56"/>
  <c r="D409" i="56"/>
  <c r="L408" i="56"/>
  <c r="I408" i="56"/>
  <c r="G408" i="56"/>
  <c r="O408" i="56" s="1"/>
  <c r="F408" i="56"/>
  <c r="N408" i="56" s="1"/>
  <c r="E408" i="56"/>
  <c r="D408" i="56"/>
  <c r="L407" i="56"/>
  <c r="I407" i="56"/>
  <c r="G407" i="56"/>
  <c r="O407" i="56" s="1"/>
  <c r="F407" i="56"/>
  <c r="E407" i="56"/>
  <c r="M407" i="56" s="1"/>
  <c r="D407" i="56"/>
  <c r="L406" i="56"/>
  <c r="I406" i="56"/>
  <c r="G406" i="56"/>
  <c r="F406" i="56"/>
  <c r="N406" i="56" s="1"/>
  <c r="E406" i="56"/>
  <c r="D406" i="56"/>
  <c r="G405" i="56"/>
  <c r="F405" i="56"/>
  <c r="E405" i="56"/>
  <c r="O404" i="56"/>
  <c r="N404" i="56"/>
  <c r="M404" i="56"/>
  <c r="I404" i="56"/>
  <c r="H404" i="56"/>
  <c r="E404" i="56"/>
  <c r="D404" i="56"/>
  <c r="I403" i="56"/>
  <c r="D403" i="56"/>
  <c r="D401" i="56"/>
  <c r="L401" i="56" s="1"/>
  <c r="L400" i="56"/>
  <c r="I400" i="56"/>
  <c r="G400" i="56"/>
  <c r="O400" i="56" s="1"/>
  <c r="F400" i="56"/>
  <c r="N400" i="56" s="1"/>
  <c r="E400" i="56"/>
  <c r="M400" i="56" s="1"/>
  <c r="D400" i="56"/>
  <c r="L399" i="56"/>
  <c r="I399" i="56"/>
  <c r="G399" i="56"/>
  <c r="O399" i="56" s="1"/>
  <c r="F399" i="56"/>
  <c r="N399" i="56" s="1"/>
  <c r="E399" i="56"/>
  <c r="M399" i="56" s="1"/>
  <c r="D399" i="56"/>
  <c r="L398" i="56"/>
  <c r="I398" i="56"/>
  <c r="G398" i="56"/>
  <c r="O398" i="56" s="1"/>
  <c r="F398" i="56"/>
  <c r="N398" i="56" s="1"/>
  <c r="E398" i="56"/>
  <c r="D398" i="56"/>
  <c r="L397" i="56"/>
  <c r="I397" i="56"/>
  <c r="G397" i="56"/>
  <c r="O397" i="56" s="1"/>
  <c r="F397" i="56"/>
  <c r="N397" i="56" s="1"/>
  <c r="E397" i="56"/>
  <c r="M397" i="56" s="1"/>
  <c r="D397" i="56"/>
  <c r="L396" i="56"/>
  <c r="I396" i="56"/>
  <c r="G396" i="56"/>
  <c r="O396" i="56" s="1"/>
  <c r="F396" i="56"/>
  <c r="N396" i="56" s="1"/>
  <c r="E396" i="56"/>
  <c r="D396" i="56"/>
  <c r="L395" i="56"/>
  <c r="I395" i="56"/>
  <c r="G395" i="56"/>
  <c r="F395" i="56"/>
  <c r="E395" i="56"/>
  <c r="D395" i="56"/>
  <c r="G394" i="56"/>
  <c r="F394" i="56"/>
  <c r="E394" i="56"/>
  <c r="O393" i="56"/>
  <c r="N393" i="56"/>
  <c r="M393" i="56"/>
  <c r="I393" i="56"/>
  <c r="H393" i="56"/>
  <c r="E393" i="56"/>
  <c r="D393" i="56"/>
  <c r="I392" i="56"/>
  <c r="D392" i="56"/>
  <c r="D390" i="56"/>
  <c r="L390" i="56" s="1"/>
  <c r="L389" i="56"/>
  <c r="I389" i="56"/>
  <c r="G389" i="56"/>
  <c r="O389" i="56" s="1"/>
  <c r="F389" i="56"/>
  <c r="N389" i="56" s="1"/>
  <c r="E389" i="56"/>
  <c r="M389" i="56" s="1"/>
  <c r="D389" i="56"/>
  <c r="L388" i="56"/>
  <c r="I388" i="56"/>
  <c r="G388" i="56"/>
  <c r="O388" i="56" s="1"/>
  <c r="F388" i="56"/>
  <c r="N388" i="56" s="1"/>
  <c r="E388" i="56"/>
  <c r="M388" i="56" s="1"/>
  <c r="D388" i="56"/>
  <c r="L387" i="56"/>
  <c r="I387" i="56"/>
  <c r="G387" i="56"/>
  <c r="O387" i="56" s="1"/>
  <c r="F387" i="56"/>
  <c r="N387" i="56" s="1"/>
  <c r="E387" i="56"/>
  <c r="M387" i="56" s="1"/>
  <c r="D387" i="56"/>
  <c r="L386" i="56"/>
  <c r="I386" i="56"/>
  <c r="G386" i="56"/>
  <c r="O386" i="56" s="1"/>
  <c r="F386" i="56"/>
  <c r="N386" i="56" s="1"/>
  <c r="E386" i="56"/>
  <c r="M386" i="56" s="1"/>
  <c r="D386" i="56"/>
  <c r="L385" i="56"/>
  <c r="I385" i="56"/>
  <c r="G385" i="56"/>
  <c r="O385" i="56" s="1"/>
  <c r="F385" i="56"/>
  <c r="N385" i="56" s="1"/>
  <c r="E385" i="56"/>
  <c r="D385" i="56"/>
  <c r="L384" i="56"/>
  <c r="I384" i="56"/>
  <c r="G384" i="56"/>
  <c r="F384" i="56"/>
  <c r="E384" i="56"/>
  <c r="D384" i="56"/>
  <c r="G383" i="56"/>
  <c r="F383" i="56"/>
  <c r="E383" i="56"/>
  <c r="O382" i="56"/>
  <c r="N382" i="56"/>
  <c r="M382" i="56"/>
  <c r="I382" i="56"/>
  <c r="H382" i="56"/>
  <c r="E382" i="56"/>
  <c r="D382" i="56"/>
  <c r="I381" i="56"/>
  <c r="D381" i="56"/>
  <c r="D379" i="56"/>
  <c r="L379" i="56" s="1"/>
  <c r="L378" i="56"/>
  <c r="I378" i="56"/>
  <c r="G378" i="56"/>
  <c r="O378" i="56" s="1"/>
  <c r="F378" i="56"/>
  <c r="N378" i="56" s="1"/>
  <c r="E378" i="56"/>
  <c r="M378" i="56" s="1"/>
  <c r="D378" i="56"/>
  <c r="L377" i="56"/>
  <c r="I377" i="56"/>
  <c r="G377" i="56"/>
  <c r="O377" i="56" s="1"/>
  <c r="F377" i="56"/>
  <c r="N377" i="56" s="1"/>
  <c r="E377" i="56"/>
  <c r="D377" i="56"/>
  <c r="L376" i="56"/>
  <c r="I376" i="56"/>
  <c r="G376" i="56"/>
  <c r="O376" i="56" s="1"/>
  <c r="F376" i="56"/>
  <c r="N376" i="56" s="1"/>
  <c r="E376" i="56"/>
  <c r="M376" i="56" s="1"/>
  <c r="D376" i="56"/>
  <c r="L375" i="56"/>
  <c r="I375" i="56"/>
  <c r="G375" i="56"/>
  <c r="O375" i="56" s="1"/>
  <c r="F375" i="56"/>
  <c r="N375" i="56" s="1"/>
  <c r="E375" i="56"/>
  <c r="D375" i="56"/>
  <c r="L374" i="56"/>
  <c r="I374" i="56"/>
  <c r="G374" i="56"/>
  <c r="O374" i="56" s="1"/>
  <c r="F374" i="56"/>
  <c r="N374" i="56" s="1"/>
  <c r="E374" i="56"/>
  <c r="M374" i="56" s="1"/>
  <c r="D374" i="56"/>
  <c r="L373" i="56"/>
  <c r="I373" i="56"/>
  <c r="G373" i="56"/>
  <c r="F373" i="56"/>
  <c r="E373" i="56"/>
  <c r="D373" i="56"/>
  <c r="G372" i="56"/>
  <c r="F372" i="56"/>
  <c r="E372" i="56"/>
  <c r="O371" i="56"/>
  <c r="N371" i="56"/>
  <c r="M371" i="56"/>
  <c r="I371" i="56"/>
  <c r="H371" i="56"/>
  <c r="E371" i="56"/>
  <c r="D371" i="56"/>
  <c r="I370" i="56"/>
  <c r="D370" i="56"/>
  <c r="D368" i="56"/>
  <c r="L368" i="56" s="1"/>
  <c r="L367" i="56"/>
  <c r="I367" i="56"/>
  <c r="G367" i="56"/>
  <c r="O367" i="56" s="1"/>
  <c r="F367" i="56"/>
  <c r="N367" i="56" s="1"/>
  <c r="E367" i="56"/>
  <c r="M367" i="56" s="1"/>
  <c r="D367" i="56"/>
  <c r="L366" i="56"/>
  <c r="I366" i="56"/>
  <c r="G366" i="56"/>
  <c r="O366" i="56" s="1"/>
  <c r="F366" i="56"/>
  <c r="N366" i="56" s="1"/>
  <c r="E366" i="56"/>
  <c r="M366" i="56" s="1"/>
  <c r="D366" i="56"/>
  <c r="L365" i="56"/>
  <c r="I365" i="56"/>
  <c r="G365" i="56"/>
  <c r="O365" i="56" s="1"/>
  <c r="F365" i="56"/>
  <c r="N365" i="56" s="1"/>
  <c r="E365" i="56"/>
  <c r="M365" i="56" s="1"/>
  <c r="D365" i="56"/>
  <c r="L364" i="56"/>
  <c r="I364" i="56"/>
  <c r="G364" i="56"/>
  <c r="O364" i="56" s="1"/>
  <c r="F364" i="56"/>
  <c r="N364" i="56" s="1"/>
  <c r="E364" i="56"/>
  <c r="D364" i="56"/>
  <c r="L363" i="56"/>
  <c r="I363" i="56"/>
  <c r="G363" i="56"/>
  <c r="O363" i="56" s="1"/>
  <c r="F363" i="56"/>
  <c r="E363" i="56"/>
  <c r="M363" i="56" s="1"/>
  <c r="D363" i="56"/>
  <c r="L362" i="56"/>
  <c r="I362" i="56"/>
  <c r="G362" i="56"/>
  <c r="F362" i="56"/>
  <c r="N362" i="56" s="1"/>
  <c r="E362" i="56"/>
  <c r="D362" i="56"/>
  <c r="G361" i="56"/>
  <c r="F361" i="56"/>
  <c r="E361" i="56"/>
  <c r="O360" i="56"/>
  <c r="N360" i="56"/>
  <c r="M360" i="56"/>
  <c r="I360" i="56"/>
  <c r="H360" i="56"/>
  <c r="E360" i="56"/>
  <c r="D360" i="56"/>
  <c r="I359" i="56"/>
  <c r="D359" i="56"/>
  <c r="D357" i="56"/>
  <c r="L357" i="56" s="1"/>
  <c r="L356" i="56"/>
  <c r="I356" i="56"/>
  <c r="G356" i="56"/>
  <c r="O356" i="56" s="1"/>
  <c r="F356" i="56"/>
  <c r="N356" i="56" s="1"/>
  <c r="E356" i="56"/>
  <c r="D356" i="56"/>
  <c r="L355" i="56"/>
  <c r="I355" i="56"/>
  <c r="G355" i="56"/>
  <c r="O355" i="56" s="1"/>
  <c r="F355" i="56"/>
  <c r="N355" i="56" s="1"/>
  <c r="E355" i="56"/>
  <c r="M355" i="56" s="1"/>
  <c r="D355" i="56"/>
  <c r="L354" i="56"/>
  <c r="I354" i="56"/>
  <c r="G354" i="56"/>
  <c r="O354" i="56" s="1"/>
  <c r="F354" i="56"/>
  <c r="N354" i="56" s="1"/>
  <c r="E354" i="56"/>
  <c r="D354" i="56"/>
  <c r="L353" i="56"/>
  <c r="I353" i="56"/>
  <c r="G353" i="56"/>
  <c r="F353" i="56"/>
  <c r="N353" i="56" s="1"/>
  <c r="E353" i="56"/>
  <c r="M353" i="56" s="1"/>
  <c r="D353" i="56"/>
  <c r="L352" i="56"/>
  <c r="I352" i="56"/>
  <c r="G352" i="56"/>
  <c r="O352" i="56" s="1"/>
  <c r="F352" i="56"/>
  <c r="N352" i="56" s="1"/>
  <c r="E352" i="56"/>
  <c r="D352" i="56"/>
  <c r="L351" i="56"/>
  <c r="I351" i="56"/>
  <c r="G351" i="56"/>
  <c r="F351" i="56"/>
  <c r="E351" i="56"/>
  <c r="M351" i="56" s="1"/>
  <c r="D351" i="56"/>
  <c r="G350" i="56"/>
  <c r="F350" i="56"/>
  <c r="E350" i="56"/>
  <c r="O349" i="56"/>
  <c r="N349" i="56"/>
  <c r="M349" i="56"/>
  <c r="I349" i="56"/>
  <c r="H349" i="56"/>
  <c r="E349" i="56"/>
  <c r="D349" i="56"/>
  <c r="I348" i="56"/>
  <c r="D348" i="56"/>
  <c r="D346" i="56"/>
  <c r="L346" i="56" s="1"/>
  <c r="L345" i="56"/>
  <c r="I345" i="56"/>
  <c r="G345" i="56"/>
  <c r="O345" i="56" s="1"/>
  <c r="F345" i="56"/>
  <c r="N345" i="56" s="1"/>
  <c r="E345" i="56"/>
  <c r="M345" i="56" s="1"/>
  <c r="D345" i="56"/>
  <c r="L344" i="56"/>
  <c r="I344" i="56"/>
  <c r="G344" i="56"/>
  <c r="O344" i="56" s="1"/>
  <c r="F344" i="56"/>
  <c r="N344" i="56" s="1"/>
  <c r="E344" i="56"/>
  <c r="M344" i="56" s="1"/>
  <c r="D344" i="56"/>
  <c r="L343" i="56"/>
  <c r="I343" i="56"/>
  <c r="G343" i="56"/>
  <c r="O343" i="56" s="1"/>
  <c r="F343" i="56"/>
  <c r="N343" i="56" s="1"/>
  <c r="E343" i="56"/>
  <c r="M343" i="56" s="1"/>
  <c r="D343" i="56"/>
  <c r="L342" i="56"/>
  <c r="I342" i="56"/>
  <c r="G342" i="56"/>
  <c r="O342" i="56" s="1"/>
  <c r="F342" i="56"/>
  <c r="N342" i="56" s="1"/>
  <c r="E342" i="56"/>
  <c r="M342" i="56" s="1"/>
  <c r="D342" i="56"/>
  <c r="L341" i="56"/>
  <c r="I341" i="56"/>
  <c r="G341" i="56"/>
  <c r="O341" i="56" s="1"/>
  <c r="F341" i="56"/>
  <c r="N341" i="56" s="1"/>
  <c r="E341" i="56"/>
  <c r="D341" i="56"/>
  <c r="L340" i="56"/>
  <c r="I340" i="56"/>
  <c r="G340" i="56"/>
  <c r="F340" i="56"/>
  <c r="E340" i="56"/>
  <c r="D340" i="56"/>
  <c r="G339" i="56"/>
  <c r="F339" i="56"/>
  <c r="E339" i="56"/>
  <c r="O338" i="56"/>
  <c r="N338" i="56"/>
  <c r="M338" i="56"/>
  <c r="I338" i="56"/>
  <c r="H338" i="56"/>
  <c r="E338" i="56"/>
  <c r="D338" i="56"/>
  <c r="I337" i="56"/>
  <c r="D337" i="56"/>
  <c r="D335" i="56"/>
  <c r="L335" i="56" s="1"/>
  <c r="L334" i="56"/>
  <c r="I334" i="56"/>
  <c r="G334" i="56"/>
  <c r="O334" i="56" s="1"/>
  <c r="F334" i="56"/>
  <c r="N334" i="56" s="1"/>
  <c r="E334" i="56"/>
  <c r="M334" i="56" s="1"/>
  <c r="D334" i="56"/>
  <c r="L333" i="56"/>
  <c r="I333" i="56"/>
  <c r="G333" i="56"/>
  <c r="O333" i="56" s="1"/>
  <c r="F333" i="56"/>
  <c r="N333" i="56" s="1"/>
  <c r="E333" i="56"/>
  <c r="D333" i="56"/>
  <c r="L332" i="56"/>
  <c r="I332" i="56"/>
  <c r="G332" i="56"/>
  <c r="O332" i="56" s="1"/>
  <c r="F332" i="56"/>
  <c r="N332" i="56" s="1"/>
  <c r="E332" i="56"/>
  <c r="M332" i="56" s="1"/>
  <c r="D332" i="56"/>
  <c r="L331" i="56"/>
  <c r="I331" i="56"/>
  <c r="G331" i="56"/>
  <c r="O331" i="56" s="1"/>
  <c r="F331" i="56"/>
  <c r="N331" i="56" s="1"/>
  <c r="E331" i="56"/>
  <c r="D331" i="56"/>
  <c r="L330" i="56"/>
  <c r="I330" i="56"/>
  <c r="G330" i="56"/>
  <c r="O330" i="56" s="1"/>
  <c r="F330" i="56"/>
  <c r="N330" i="56" s="1"/>
  <c r="E330" i="56"/>
  <c r="M330" i="56" s="1"/>
  <c r="D330" i="56"/>
  <c r="L329" i="56"/>
  <c r="I329" i="56"/>
  <c r="G329" i="56"/>
  <c r="O329" i="56" s="1"/>
  <c r="F329" i="56"/>
  <c r="E329" i="56"/>
  <c r="D329" i="56"/>
  <c r="G328" i="56"/>
  <c r="F328" i="56"/>
  <c r="E328" i="56"/>
  <c r="O327" i="56"/>
  <c r="N327" i="56"/>
  <c r="M327" i="56"/>
  <c r="I327" i="56"/>
  <c r="H327" i="56"/>
  <c r="E327" i="56"/>
  <c r="D327" i="56"/>
  <c r="I326" i="56"/>
  <c r="D326" i="56"/>
  <c r="D324" i="56"/>
  <c r="L324" i="56" s="1"/>
  <c r="L323" i="56"/>
  <c r="I323" i="56"/>
  <c r="G323" i="56"/>
  <c r="O323" i="56" s="1"/>
  <c r="F323" i="56"/>
  <c r="N323" i="56" s="1"/>
  <c r="E323" i="56"/>
  <c r="M323" i="56" s="1"/>
  <c r="D323" i="56"/>
  <c r="L322" i="56"/>
  <c r="I322" i="56"/>
  <c r="G322" i="56"/>
  <c r="O322" i="56" s="1"/>
  <c r="F322" i="56"/>
  <c r="N322" i="56" s="1"/>
  <c r="E322" i="56"/>
  <c r="M322" i="56" s="1"/>
  <c r="D322" i="56"/>
  <c r="L321" i="56"/>
  <c r="I321" i="56"/>
  <c r="G321" i="56"/>
  <c r="O321" i="56" s="1"/>
  <c r="F321" i="56"/>
  <c r="N321" i="56" s="1"/>
  <c r="E321" i="56"/>
  <c r="M321" i="56" s="1"/>
  <c r="D321" i="56"/>
  <c r="L320" i="56"/>
  <c r="I320" i="56"/>
  <c r="G320" i="56"/>
  <c r="O320" i="56" s="1"/>
  <c r="F320" i="56"/>
  <c r="N320" i="56" s="1"/>
  <c r="E320" i="56"/>
  <c r="D320" i="56"/>
  <c r="L319" i="56"/>
  <c r="I319" i="56"/>
  <c r="G319" i="56"/>
  <c r="O319" i="56" s="1"/>
  <c r="F319" i="56"/>
  <c r="E319" i="56"/>
  <c r="M319" i="56" s="1"/>
  <c r="D319" i="56"/>
  <c r="L318" i="56"/>
  <c r="I318" i="56"/>
  <c r="G318" i="56"/>
  <c r="F318" i="56"/>
  <c r="N318" i="56" s="1"/>
  <c r="E318" i="56"/>
  <c r="D318" i="56"/>
  <c r="G317" i="56"/>
  <c r="F317" i="56"/>
  <c r="E317" i="56"/>
  <c r="O316" i="56"/>
  <c r="N316" i="56"/>
  <c r="M316" i="56"/>
  <c r="I316" i="56"/>
  <c r="H316" i="56"/>
  <c r="E316" i="56"/>
  <c r="D316" i="56"/>
  <c r="I315" i="56"/>
  <c r="D315" i="56"/>
  <c r="D313" i="56"/>
  <c r="L313" i="56" s="1"/>
  <c r="L312" i="56"/>
  <c r="I312" i="56"/>
  <c r="G312" i="56"/>
  <c r="O312" i="56" s="1"/>
  <c r="F312" i="56"/>
  <c r="N312" i="56" s="1"/>
  <c r="E312" i="56"/>
  <c r="M312" i="56" s="1"/>
  <c r="D312" i="56"/>
  <c r="L311" i="56"/>
  <c r="I311" i="56"/>
  <c r="G311" i="56"/>
  <c r="O311" i="56" s="1"/>
  <c r="F311" i="56"/>
  <c r="N311" i="56" s="1"/>
  <c r="E311" i="56"/>
  <c r="M311" i="56" s="1"/>
  <c r="D311" i="56"/>
  <c r="L310" i="56"/>
  <c r="I310" i="56"/>
  <c r="G310" i="56"/>
  <c r="O310" i="56" s="1"/>
  <c r="F310" i="56"/>
  <c r="N310" i="56" s="1"/>
  <c r="E310" i="56"/>
  <c r="D310" i="56"/>
  <c r="L309" i="56"/>
  <c r="I309" i="56"/>
  <c r="G309" i="56"/>
  <c r="O309" i="56" s="1"/>
  <c r="F309" i="56"/>
  <c r="N309" i="56" s="1"/>
  <c r="E309" i="56"/>
  <c r="M309" i="56" s="1"/>
  <c r="D309" i="56"/>
  <c r="L308" i="56"/>
  <c r="I308" i="56"/>
  <c r="G308" i="56"/>
  <c r="O308" i="56" s="1"/>
  <c r="F308" i="56"/>
  <c r="N308" i="56" s="1"/>
  <c r="E308" i="56"/>
  <c r="D308" i="56"/>
  <c r="L307" i="56"/>
  <c r="I307" i="56"/>
  <c r="G307" i="56"/>
  <c r="F307" i="56"/>
  <c r="E307" i="56"/>
  <c r="D307" i="56"/>
  <c r="G306" i="56"/>
  <c r="F306" i="56"/>
  <c r="E306" i="56"/>
  <c r="O305" i="56"/>
  <c r="N305" i="56"/>
  <c r="M305" i="56"/>
  <c r="I305" i="56"/>
  <c r="H305" i="56"/>
  <c r="E305" i="56"/>
  <c r="D305" i="56"/>
  <c r="I304" i="56"/>
  <c r="D304" i="56"/>
  <c r="D302" i="56"/>
  <c r="L302" i="56" s="1"/>
  <c r="L301" i="56"/>
  <c r="I301" i="56"/>
  <c r="G301" i="56"/>
  <c r="O301" i="56" s="1"/>
  <c r="F301" i="56"/>
  <c r="N301" i="56" s="1"/>
  <c r="E301" i="56"/>
  <c r="M301" i="56" s="1"/>
  <c r="D301" i="56"/>
  <c r="L300" i="56"/>
  <c r="I300" i="56"/>
  <c r="G300" i="56"/>
  <c r="O300" i="56" s="1"/>
  <c r="F300" i="56"/>
  <c r="N300" i="56" s="1"/>
  <c r="E300" i="56"/>
  <c r="M300" i="56" s="1"/>
  <c r="D300" i="56"/>
  <c r="L299" i="56"/>
  <c r="I299" i="56"/>
  <c r="G299" i="56"/>
  <c r="O299" i="56" s="1"/>
  <c r="F299" i="56"/>
  <c r="N299" i="56" s="1"/>
  <c r="E299" i="56"/>
  <c r="M299" i="56" s="1"/>
  <c r="D299" i="56"/>
  <c r="L298" i="56"/>
  <c r="I298" i="56"/>
  <c r="G298" i="56"/>
  <c r="O298" i="56" s="1"/>
  <c r="F298" i="56"/>
  <c r="N298" i="56" s="1"/>
  <c r="E298" i="56"/>
  <c r="M298" i="56" s="1"/>
  <c r="D298" i="56"/>
  <c r="L297" i="56"/>
  <c r="I297" i="56"/>
  <c r="G297" i="56"/>
  <c r="O297" i="56" s="1"/>
  <c r="F297" i="56"/>
  <c r="N297" i="56" s="1"/>
  <c r="E297" i="56"/>
  <c r="M297" i="56" s="1"/>
  <c r="D297" i="56"/>
  <c r="L296" i="56"/>
  <c r="I296" i="56"/>
  <c r="G296" i="56"/>
  <c r="O296" i="56" s="1"/>
  <c r="F296" i="56"/>
  <c r="E296" i="56"/>
  <c r="D296" i="56"/>
  <c r="G295" i="56"/>
  <c r="F295" i="56"/>
  <c r="E295" i="56"/>
  <c r="O294" i="56"/>
  <c r="N294" i="56"/>
  <c r="M294" i="56"/>
  <c r="I294" i="56"/>
  <c r="H294" i="56"/>
  <c r="E294" i="56"/>
  <c r="D294" i="56"/>
  <c r="I293" i="56"/>
  <c r="D293" i="56"/>
  <c r="D291" i="56"/>
  <c r="L291" i="56" s="1"/>
  <c r="L290" i="56"/>
  <c r="I290" i="56"/>
  <c r="G290" i="56"/>
  <c r="O290" i="56" s="1"/>
  <c r="F290" i="56"/>
  <c r="N290" i="56" s="1"/>
  <c r="E290" i="56"/>
  <c r="M290" i="56" s="1"/>
  <c r="D290" i="56"/>
  <c r="L289" i="56"/>
  <c r="I289" i="56"/>
  <c r="G289" i="56"/>
  <c r="O289" i="56" s="1"/>
  <c r="F289" i="56"/>
  <c r="E289" i="56"/>
  <c r="M289" i="56" s="1"/>
  <c r="D289" i="56"/>
  <c r="L288" i="56"/>
  <c r="I288" i="56"/>
  <c r="G288" i="56"/>
  <c r="O288" i="56" s="1"/>
  <c r="F288" i="56"/>
  <c r="N288" i="56" s="1"/>
  <c r="E288" i="56"/>
  <c r="M288" i="56" s="1"/>
  <c r="D288" i="56"/>
  <c r="L287" i="56"/>
  <c r="I287" i="56"/>
  <c r="G287" i="56"/>
  <c r="O287" i="56" s="1"/>
  <c r="F287" i="56"/>
  <c r="N287" i="56" s="1"/>
  <c r="E287" i="56"/>
  <c r="M287" i="56" s="1"/>
  <c r="D287" i="56"/>
  <c r="L286" i="56"/>
  <c r="I286" i="56"/>
  <c r="G286" i="56"/>
  <c r="O286" i="56" s="1"/>
  <c r="F286" i="56"/>
  <c r="N286" i="56" s="1"/>
  <c r="E286" i="56"/>
  <c r="M286" i="56" s="1"/>
  <c r="D286" i="56"/>
  <c r="L285" i="56"/>
  <c r="I285" i="56"/>
  <c r="G285" i="56"/>
  <c r="F285" i="56"/>
  <c r="E285" i="56"/>
  <c r="D285" i="56"/>
  <c r="G284" i="56"/>
  <c r="F284" i="56"/>
  <c r="E284" i="56"/>
  <c r="O283" i="56"/>
  <c r="N283" i="56"/>
  <c r="M283" i="56"/>
  <c r="I283" i="56"/>
  <c r="H283" i="56"/>
  <c r="E283" i="56"/>
  <c r="D283" i="56"/>
  <c r="I282" i="56"/>
  <c r="D282" i="56"/>
  <c r="D280" i="56"/>
  <c r="L280" i="56" s="1"/>
  <c r="L279" i="56"/>
  <c r="I279" i="56"/>
  <c r="G279" i="56"/>
  <c r="O279" i="56" s="1"/>
  <c r="F279" i="56"/>
  <c r="N279" i="56" s="1"/>
  <c r="E279" i="56"/>
  <c r="D279" i="56"/>
  <c r="L278" i="56"/>
  <c r="I278" i="56"/>
  <c r="G278" i="56"/>
  <c r="O278" i="56" s="1"/>
  <c r="F278" i="56"/>
  <c r="N278" i="56" s="1"/>
  <c r="E278" i="56"/>
  <c r="D278" i="56"/>
  <c r="L277" i="56"/>
  <c r="I277" i="56"/>
  <c r="G277" i="56"/>
  <c r="O277" i="56" s="1"/>
  <c r="F277" i="56"/>
  <c r="N277" i="56" s="1"/>
  <c r="E277" i="56"/>
  <c r="M277" i="56" s="1"/>
  <c r="D277" i="56"/>
  <c r="L276" i="56"/>
  <c r="I276" i="56"/>
  <c r="G276" i="56"/>
  <c r="O276" i="56" s="1"/>
  <c r="F276" i="56"/>
  <c r="N276" i="56" s="1"/>
  <c r="E276" i="56"/>
  <c r="D276" i="56"/>
  <c r="L275" i="56"/>
  <c r="I275" i="56"/>
  <c r="G275" i="56"/>
  <c r="O275" i="56" s="1"/>
  <c r="F275" i="56"/>
  <c r="N275" i="56" s="1"/>
  <c r="E275" i="56"/>
  <c r="M275" i="56" s="1"/>
  <c r="D275" i="56"/>
  <c r="L274" i="56"/>
  <c r="I274" i="56"/>
  <c r="G274" i="56"/>
  <c r="O274" i="56" s="1"/>
  <c r="F274" i="56"/>
  <c r="E274" i="56"/>
  <c r="D274" i="56"/>
  <c r="G273" i="56"/>
  <c r="F273" i="56"/>
  <c r="E273" i="56"/>
  <c r="O272" i="56"/>
  <c r="N272" i="56"/>
  <c r="M272" i="56"/>
  <c r="I272" i="56"/>
  <c r="H272" i="56"/>
  <c r="E272" i="56"/>
  <c r="D272" i="56"/>
  <c r="I271" i="56"/>
  <c r="D271" i="56"/>
  <c r="D269" i="56"/>
  <c r="L269" i="56" s="1"/>
  <c r="L268" i="56"/>
  <c r="I268" i="56"/>
  <c r="G268" i="56"/>
  <c r="O268" i="56" s="1"/>
  <c r="F268" i="56"/>
  <c r="E268" i="56"/>
  <c r="M268" i="56" s="1"/>
  <c r="D268" i="56"/>
  <c r="L267" i="56"/>
  <c r="I267" i="56"/>
  <c r="G267" i="56"/>
  <c r="O267" i="56" s="1"/>
  <c r="F267" i="56"/>
  <c r="N267" i="56" s="1"/>
  <c r="E267" i="56"/>
  <c r="M267" i="56" s="1"/>
  <c r="D267" i="56"/>
  <c r="L266" i="56"/>
  <c r="I266" i="56"/>
  <c r="G266" i="56"/>
  <c r="O266" i="56" s="1"/>
  <c r="F266" i="56"/>
  <c r="N266" i="56" s="1"/>
  <c r="E266" i="56"/>
  <c r="M266" i="56" s="1"/>
  <c r="D266" i="56"/>
  <c r="L265" i="56"/>
  <c r="I265" i="56"/>
  <c r="G265" i="56"/>
  <c r="O265" i="56" s="1"/>
  <c r="F265" i="56"/>
  <c r="N265" i="56" s="1"/>
  <c r="E265" i="56"/>
  <c r="M265" i="56" s="1"/>
  <c r="D265" i="56"/>
  <c r="L264" i="56"/>
  <c r="I264" i="56"/>
  <c r="G264" i="56"/>
  <c r="O264" i="56" s="1"/>
  <c r="F264" i="56"/>
  <c r="N264" i="56" s="1"/>
  <c r="E264" i="56"/>
  <c r="D264" i="56"/>
  <c r="L263" i="56"/>
  <c r="I263" i="56"/>
  <c r="G263" i="56"/>
  <c r="F263" i="56"/>
  <c r="E263" i="56"/>
  <c r="D263" i="56"/>
  <c r="G262" i="56"/>
  <c r="F262" i="56"/>
  <c r="E262" i="56"/>
  <c r="O261" i="56"/>
  <c r="N261" i="56"/>
  <c r="M261" i="56"/>
  <c r="I261" i="56"/>
  <c r="H261" i="56"/>
  <c r="E261" i="56"/>
  <c r="D261" i="56"/>
  <c r="I260" i="56"/>
  <c r="D260" i="56"/>
  <c r="D258" i="56"/>
  <c r="L258" i="56" s="1"/>
  <c r="L257" i="56"/>
  <c r="I257" i="56"/>
  <c r="G257" i="56"/>
  <c r="O257" i="56" s="1"/>
  <c r="F257" i="56"/>
  <c r="N257" i="56" s="1"/>
  <c r="E257" i="56"/>
  <c r="M257" i="56" s="1"/>
  <c r="D257" i="56"/>
  <c r="L256" i="56"/>
  <c r="I256" i="56"/>
  <c r="G256" i="56"/>
  <c r="O256" i="56" s="1"/>
  <c r="F256" i="56"/>
  <c r="N256" i="56" s="1"/>
  <c r="E256" i="56"/>
  <c r="D256" i="56"/>
  <c r="L255" i="56"/>
  <c r="I255" i="56"/>
  <c r="G255" i="56"/>
  <c r="O255" i="56" s="1"/>
  <c r="F255" i="56"/>
  <c r="N255" i="56" s="1"/>
  <c r="E255" i="56"/>
  <c r="D255" i="56"/>
  <c r="L254" i="56"/>
  <c r="I254" i="56"/>
  <c r="G254" i="56"/>
  <c r="O254" i="56" s="1"/>
  <c r="F254" i="56"/>
  <c r="N254" i="56" s="1"/>
  <c r="E254" i="56"/>
  <c r="D254" i="56"/>
  <c r="L253" i="56"/>
  <c r="I253" i="56"/>
  <c r="G253" i="56"/>
  <c r="O253" i="56" s="1"/>
  <c r="F253" i="56"/>
  <c r="N253" i="56" s="1"/>
  <c r="E253" i="56"/>
  <c r="D253" i="56"/>
  <c r="L252" i="56"/>
  <c r="I252" i="56"/>
  <c r="G252" i="56"/>
  <c r="F252" i="56"/>
  <c r="N252" i="56" s="1"/>
  <c r="E252" i="56"/>
  <c r="D252" i="56"/>
  <c r="G251" i="56"/>
  <c r="F251" i="56"/>
  <c r="E251" i="56"/>
  <c r="O250" i="56"/>
  <c r="N250" i="56"/>
  <c r="M250" i="56"/>
  <c r="I250" i="56"/>
  <c r="H250" i="56"/>
  <c r="E250" i="56"/>
  <c r="D250" i="56"/>
  <c r="I249" i="56"/>
  <c r="D249" i="56"/>
  <c r="D247" i="56"/>
  <c r="L247" i="56" s="1"/>
  <c r="L246" i="56"/>
  <c r="I246" i="56"/>
  <c r="G246" i="56"/>
  <c r="O246" i="56" s="1"/>
  <c r="F246" i="56"/>
  <c r="N246" i="56" s="1"/>
  <c r="E246" i="56"/>
  <c r="M246" i="56" s="1"/>
  <c r="D246" i="56"/>
  <c r="L245" i="56"/>
  <c r="I245" i="56"/>
  <c r="G245" i="56"/>
  <c r="O245" i="56" s="1"/>
  <c r="F245" i="56"/>
  <c r="N245" i="56" s="1"/>
  <c r="E245" i="56"/>
  <c r="M245" i="56" s="1"/>
  <c r="D245" i="56"/>
  <c r="L244" i="56"/>
  <c r="I244" i="56"/>
  <c r="G244" i="56"/>
  <c r="O244" i="56" s="1"/>
  <c r="F244" i="56"/>
  <c r="N244" i="56" s="1"/>
  <c r="E244" i="56"/>
  <c r="D244" i="56"/>
  <c r="L243" i="56"/>
  <c r="I243" i="56"/>
  <c r="O243" i="56"/>
  <c r="F243" i="56"/>
  <c r="N243" i="56" s="1"/>
  <c r="E243" i="56"/>
  <c r="D243" i="56"/>
  <c r="L242" i="56"/>
  <c r="I242" i="56"/>
  <c r="G242" i="56"/>
  <c r="O242" i="56" s="1"/>
  <c r="F242" i="56"/>
  <c r="N242" i="56" s="1"/>
  <c r="E242" i="56"/>
  <c r="M242" i="56" s="1"/>
  <c r="D242" i="56"/>
  <c r="L241" i="56"/>
  <c r="I241" i="56"/>
  <c r="G241" i="56"/>
  <c r="F241" i="56"/>
  <c r="E241" i="56"/>
  <c r="D241" i="56"/>
  <c r="G240" i="56"/>
  <c r="F240" i="56"/>
  <c r="E240" i="56"/>
  <c r="O239" i="56"/>
  <c r="N239" i="56"/>
  <c r="M239" i="56"/>
  <c r="I239" i="56"/>
  <c r="H239" i="56"/>
  <c r="E239" i="56"/>
  <c r="D239" i="56"/>
  <c r="I238" i="56"/>
  <c r="D238" i="56"/>
  <c r="D236" i="56"/>
  <c r="L236" i="56" s="1"/>
  <c r="L235" i="56"/>
  <c r="I235" i="56"/>
  <c r="G235" i="56"/>
  <c r="O235" i="56" s="1"/>
  <c r="F235" i="56"/>
  <c r="N235" i="56" s="1"/>
  <c r="E235" i="56"/>
  <c r="D235" i="56"/>
  <c r="L234" i="56"/>
  <c r="I234" i="56"/>
  <c r="G234" i="56"/>
  <c r="O234" i="56" s="1"/>
  <c r="F234" i="56"/>
  <c r="N234" i="56" s="1"/>
  <c r="E234" i="56"/>
  <c r="D234" i="56"/>
  <c r="L233" i="56"/>
  <c r="I233" i="56"/>
  <c r="G233" i="56"/>
  <c r="O233" i="56" s="1"/>
  <c r="F233" i="56"/>
  <c r="N233" i="56" s="1"/>
  <c r="E233" i="56"/>
  <c r="D233" i="56"/>
  <c r="L232" i="56"/>
  <c r="I232" i="56"/>
  <c r="G232" i="56"/>
  <c r="O232" i="56" s="1"/>
  <c r="F232" i="56"/>
  <c r="N232" i="56" s="1"/>
  <c r="E232" i="56"/>
  <c r="D232" i="56"/>
  <c r="L231" i="56"/>
  <c r="I231" i="56"/>
  <c r="G231" i="56"/>
  <c r="O231" i="56" s="1"/>
  <c r="F231" i="56"/>
  <c r="N231" i="56" s="1"/>
  <c r="E231" i="56"/>
  <c r="D231" i="56"/>
  <c r="L230" i="56"/>
  <c r="I230" i="56"/>
  <c r="G230" i="56"/>
  <c r="F230" i="56"/>
  <c r="E230" i="56"/>
  <c r="D230" i="56"/>
  <c r="G229" i="56"/>
  <c r="F229" i="56"/>
  <c r="E229" i="56"/>
  <c r="O228" i="56"/>
  <c r="N228" i="56"/>
  <c r="M228" i="56"/>
  <c r="I228" i="56"/>
  <c r="H228" i="56"/>
  <c r="E228" i="56"/>
  <c r="D228" i="56"/>
  <c r="I227" i="56"/>
  <c r="D227" i="56"/>
  <c r="D225" i="56"/>
  <c r="L225" i="56" s="1"/>
  <c r="L224" i="56"/>
  <c r="I224" i="56"/>
  <c r="G224" i="56"/>
  <c r="O224" i="56" s="1"/>
  <c r="F224" i="56"/>
  <c r="N224" i="56" s="1"/>
  <c r="E224" i="56"/>
  <c r="M224" i="56" s="1"/>
  <c r="D224" i="56"/>
  <c r="L223" i="56"/>
  <c r="I223" i="56"/>
  <c r="G223" i="56"/>
  <c r="O223" i="56" s="1"/>
  <c r="F223" i="56"/>
  <c r="N223" i="56" s="1"/>
  <c r="E223" i="56"/>
  <c r="M223" i="56" s="1"/>
  <c r="D223" i="56"/>
  <c r="L222" i="56"/>
  <c r="I222" i="56"/>
  <c r="G222" i="56"/>
  <c r="O222" i="56" s="1"/>
  <c r="F222" i="56"/>
  <c r="N222" i="56" s="1"/>
  <c r="E222" i="56"/>
  <c r="M222" i="56" s="1"/>
  <c r="D222" i="56"/>
  <c r="L221" i="56"/>
  <c r="I221" i="56"/>
  <c r="G221" i="56"/>
  <c r="O221" i="56" s="1"/>
  <c r="F221" i="56"/>
  <c r="N221" i="56" s="1"/>
  <c r="E221" i="56"/>
  <c r="M221" i="56" s="1"/>
  <c r="D221" i="56"/>
  <c r="L220" i="56"/>
  <c r="I220" i="56"/>
  <c r="G220" i="56"/>
  <c r="O220" i="56" s="1"/>
  <c r="F220" i="56"/>
  <c r="N220" i="56" s="1"/>
  <c r="E220" i="56"/>
  <c r="M220" i="56" s="1"/>
  <c r="D220" i="56"/>
  <c r="L219" i="56"/>
  <c r="I219" i="56"/>
  <c r="G219" i="56"/>
  <c r="F219" i="56"/>
  <c r="E219" i="56"/>
  <c r="D219" i="56"/>
  <c r="G218" i="56"/>
  <c r="F218" i="56"/>
  <c r="E218" i="56"/>
  <c r="O217" i="56"/>
  <c r="N217" i="56"/>
  <c r="M217" i="56"/>
  <c r="I217" i="56"/>
  <c r="H217" i="56"/>
  <c r="E217" i="56"/>
  <c r="D217" i="56"/>
  <c r="I216" i="56"/>
  <c r="D216" i="56"/>
  <c r="D214" i="56"/>
  <c r="L214" i="56" s="1"/>
  <c r="L213" i="56"/>
  <c r="I213" i="56"/>
  <c r="G213" i="56"/>
  <c r="O213" i="56" s="1"/>
  <c r="F213" i="56"/>
  <c r="N213" i="56" s="1"/>
  <c r="E213" i="56"/>
  <c r="M213" i="56" s="1"/>
  <c r="D213" i="56"/>
  <c r="L212" i="56"/>
  <c r="I212" i="56"/>
  <c r="G212" i="56"/>
  <c r="O212" i="56" s="1"/>
  <c r="F212" i="56"/>
  <c r="N212" i="56" s="1"/>
  <c r="E212" i="56"/>
  <c r="D212" i="56"/>
  <c r="L211" i="56"/>
  <c r="I211" i="56"/>
  <c r="G211" i="56"/>
  <c r="O211" i="56" s="1"/>
  <c r="F211" i="56"/>
  <c r="N211" i="56" s="1"/>
  <c r="E211" i="56"/>
  <c r="D211" i="56"/>
  <c r="L210" i="56"/>
  <c r="I210" i="56"/>
  <c r="G210" i="56"/>
  <c r="O210" i="56" s="1"/>
  <c r="F210" i="56"/>
  <c r="N210" i="56" s="1"/>
  <c r="E210" i="56"/>
  <c r="D210" i="56"/>
  <c r="L209" i="56"/>
  <c r="I209" i="56"/>
  <c r="G209" i="56"/>
  <c r="O209" i="56" s="1"/>
  <c r="F209" i="56"/>
  <c r="N209" i="56" s="1"/>
  <c r="E209" i="56"/>
  <c r="D209" i="56"/>
  <c r="L208" i="56"/>
  <c r="I208" i="56"/>
  <c r="G208" i="56"/>
  <c r="F208" i="56"/>
  <c r="N208" i="56" s="1"/>
  <c r="E208" i="56"/>
  <c r="D208" i="56"/>
  <c r="G207" i="56"/>
  <c r="F207" i="56"/>
  <c r="E207" i="56"/>
  <c r="O206" i="56"/>
  <c r="N206" i="56"/>
  <c r="M206" i="56"/>
  <c r="I206" i="56"/>
  <c r="H206" i="56"/>
  <c r="E206" i="56"/>
  <c r="D206" i="56"/>
  <c r="I205" i="56"/>
  <c r="D205" i="56"/>
  <c r="D203" i="56"/>
  <c r="L203" i="56" s="1"/>
  <c r="L202" i="56"/>
  <c r="I202" i="56"/>
  <c r="G202" i="56"/>
  <c r="O202" i="56" s="1"/>
  <c r="F202" i="56"/>
  <c r="N202" i="56" s="1"/>
  <c r="E202" i="56"/>
  <c r="D202" i="56"/>
  <c r="L201" i="56"/>
  <c r="I201" i="56"/>
  <c r="G201" i="56"/>
  <c r="O201" i="56" s="1"/>
  <c r="F201" i="56"/>
  <c r="N201" i="56" s="1"/>
  <c r="E201" i="56"/>
  <c r="M201" i="56" s="1"/>
  <c r="D201" i="56"/>
  <c r="L200" i="56"/>
  <c r="I200" i="56"/>
  <c r="G200" i="56"/>
  <c r="O200" i="56" s="1"/>
  <c r="F200" i="56"/>
  <c r="N200" i="56" s="1"/>
  <c r="E200" i="56"/>
  <c r="M200" i="56" s="1"/>
  <c r="D200" i="56"/>
  <c r="L199" i="56"/>
  <c r="I199" i="56"/>
  <c r="G199" i="56"/>
  <c r="O199" i="56" s="1"/>
  <c r="F199" i="56"/>
  <c r="N199" i="56" s="1"/>
  <c r="E199" i="56"/>
  <c r="D199" i="56"/>
  <c r="L198" i="56"/>
  <c r="I198" i="56"/>
  <c r="G198" i="56"/>
  <c r="O198" i="56" s="1"/>
  <c r="F198" i="56"/>
  <c r="N198" i="56" s="1"/>
  <c r="E198" i="56"/>
  <c r="M198" i="56" s="1"/>
  <c r="D198" i="56"/>
  <c r="L197" i="56"/>
  <c r="I197" i="56"/>
  <c r="G197" i="56"/>
  <c r="F197" i="56"/>
  <c r="E197" i="56"/>
  <c r="D197" i="56"/>
  <c r="G196" i="56"/>
  <c r="F196" i="56"/>
  <c r="E196" i="56"/>
  <c r="O195" i="56"/>
  <c r="N195" i="56"/>
  <c r="M195" i="56"/>
  <c r="I195" i="56"/>
  <c r="H195" i="56"/>
  <c r="E195" i="56"/>
  <c r="D195" i="56"/>
  <c r="I194" i="56"/>
  <c r="D194" i="56"/>
  <c r="D192" i="56"/>
  <c r="L192" i="56" s="1"/>
  <c r="L191" i="56"/>
  <c r="I191" i="56"/>
  <c r="F191" i="56"/>
  <c r="N191" i="56" s="1"/>
  <c r="D191" i="56"/>
  <c r="L190" i="56"/>
  <c r="I190" i="56"/>
  <c r="F190" i="56"/>
  <c r="N190" i="56" s="1"/>
  <c r="D190" i="56"/>
  <c r="L189" i="56"/>
  <c r="I189" i="56"/>
  <c r="F189" i="56"/>
  <c r="N189" i="56" s="1"/>
  <c r="D189" i="56"/>
  <c r="L188" i="56"/>
  <c r="I188" i="56"/>
  <c r="F188" i="56"/>
  <c r="N188" i="56" s="1"/>
  <c r="D188" i="56"/>
  <c r="L187" i="56"/>
  <c r="I187" i="56"/>
  <c r="F187" i="56"/>
  <c r="N187" i="56" s="1"/>
  <c r="D187" i="56"/>
  <c r="L186" i="56"/>
  <c r="I186" i="56"/>
  <c r="F186" i="56"/>
  <c r="D186" i="56"/>
  <c r="G185" i="56"/>
  <c r="F185" i="56"/>
  <c r="E185" i="56"/>
  <c r="O184" i="56"/>
  <c r="N184" i="56"/>
  <c r="M184" i="56"/>
  <c r="I184" i="56"/>
  <c r="H184" i="56"/>
  <c r="E184" i="56"/>
  <c r="D184" i="56"/>
  <c r="I183" i="56"/>
  <c r="D183" i="56"/>
  <c r="D181" i="56"/>
  <c r="L181" i="56" s="1"/>
  <c r="L180" i="56"/>
  <c r="I180" i="56"/>
  <c r="G180" i="56"/>
  <c r="O180" i="56" s="1"/>
  <c r="F180" i="56"/>
  <c r="N180" i="56" s="1"/>
  <c r="D180" i="56"/>
  <c r="L179" i="56"/>
  <c r="I179" i="56"/>
  <c r="G179" i="56"/>
  <c r="O179" i="56" s="1"/>
  <c r="F179" i="56"/>
  <c r="N179" i="56" s="1"/>
  <c r="D179" i="56"/>
  <c r="L178" i="56"/>
  <c r="I178" i="56"/>
  <c r="G178" i="56"/>
  <c r="O178" i="56" s="1"/>
  <c r="F178" i="56"/>
  <c r="N178" i="56" s="1"/>
  <c r="D178" i="56"/>
  <c r="L177" i="56"/>
  <c r="I177" i="56"/>
  <c r="G177" i="56"/>
  <c r="O177" i="56" s="1"/>
  <c r="F177" i="56"/>
  <c r="N177" i="56" s="1"/>
  <c r="D177" i="56"/>
  <c r="L176" i="56"/>
  <c r="I176" i="56"/>
  <c r="G176" i="56"/>
  <c r="O176" i="56" s="1"/>
  <c r="F176" i="56"/>
  <c r="N176" i="56" s="1"/>
  <c r="D176" i="56"/>
  <c r="L175" i="56"/>
  <c r="I175" i="56"/>
  <c r="G175" i="56"/>
  <c r="F175" i="56"/>
  <c r="D175" i="56"/>
  <c r="G174" i="56"/>
  <c r="F174" i="56"/>
  <c r="E174" i="56"/>
  <c r="O173" i="56"/>
  <c r="N173" i="56"/>
  <c r="M173" i="56"/>
  <c r="I173" i="56"/>
  <c r="H173" i="56"/>
  <c r="E173" i="56"/>
  <c r="D173" i="56"/>
  <c r="I172" i="56"/>
  <c r="D172" i="56"/>
  <c r="D170" i="56"/>
  <c r="L170" i="56" s="1"/>
  <c r="L169" i="56"/>
  <c r="I169" i="56"/>
  <c r="G169" i="56"/>
  <c r="O169" i="56" s="1"/>
  <c r="D169" i="56"/>
  <c r="L168" i="56"/>
  <c r="I168" i="56"/>
  <c r="G168" i="56"/>
  <c r="O168" i="56" s="1"/>
  <c r="D168" i="56"/>
  <c r="L167" i="56"/>
  <c r="I167" i="56"/>
  <c r="G167" i="56"/>
  <c r="O167" i="56" s="1"/>
  <c r="D167" i="56"/>
  <c r="L166" i="56"/>
  <c r="I166" i="56"/>
  <c r="G166" i="56"/>
  <c r="O166" i="56" s="1"/>
  <c r="D166" i="56"/>
  <c r="L165" i="56"/>
  <c r="I165" i="56"/>
  <c r="G165" i="56"/>
  <c r="O165" i="56" s="1"/>
  <c r="D165" i="56"/>
  <c r="L164" i="56"/>
  <c r="I164" i="56"/>
  <c r="G164" i="56"/>
  <c r="D164" i="56"/>
  <c r="G163" i="56"/>
  <c r="F163" i="56"/>
  <c r="E163" i="56"/>
  <c r="O162" i="56"/>
  <c r="N162" i="56"/>
  <c r="M162" i="56"/>
  <c r="I162" i="56"/>
  <c r="H162" i="56"/>
  <c r="E162" i="56"/>
  <c r="D162" i="56"/>
  <c r="I161" i="56"/>
  <c r="D161" i="56"/>
  <c r="D159" i="56"/>
  <c r="L159" i="56" s="1"/>
  <c r="L158" i="56"/>
  <c r="I158" i="56"/>
  <c r="G158" i="56"/>
  <c r="O158" i="56" s="1"/>
  <c r="D158" i="56"/>
  <c r="L157" i="56"/>
  <c r="I157" i="56"/>
  <c r="G157" i="56"/>
  <c r="O157" i="56" s="1"/>
  <c r="D157" i="56"/>
  <c r="L156" i="56"/>
  <c r="I156" i="56"/>
  <c r="G156" i="56"/>
  <c r="O156" i="56" s="1"/>
  <c r="D156" i="56"/>
  <c r="L155" i="56"/>
  <c r="I155" i="56"/>
  <c r="G155" i="56"/>
  <c r="O155" i="56" s="1"/>
  <c r="D155" i="56"/>
  <c r="L154" i="56"/>
  <c r="I154" i="56"/>
  <c r="G154" i="56"/>
  <c r="O154" i="56" s="1"/>
  <c r="D154" i="56"/>
  <c r="L153" i="56"/>
  <c r="I153" i="56"/>
  <c r="G153" i="56"/>
  <c r="D153" i="56"/>
  <c r="G152" i="56"/>
  <c r="F152" i="56"/>
  <c r="E152" i="56"/>
  <c r="O151" i="56"/>
  <c r="N151" i="56"/>
  <c r="M151" i="56"/>
  <c r="I151" i="56"/>
  <c r="H151" i="56"/>
  <c r="E151" i="56"/>
  <c r="D151" i="56"/>
  <c r="I150" i="56"/>
  <c r="D150" i="56"/>
  <c r="D148" i="56"/>
  <c r="L148" i="56" s="1"/>
  <c r="L147" i="56"/>
  <c r="I147" i="56"/>
  <c r="G147" i="56"/>
  <c r="O147" i="56" s="1"/>
  <c r="D147" i="56"/>
  <c r="L146" i="56"/>
  <c r="I146" i="56"/>
  <c r="G146" i="56"/>
  <c r="O146" i="56" s="1"/>
  <c r="D146" i="56"/>
  <c r="L145" i="56"/>
  <c r="I145" i="56"/>
  <c r="G145" i="56"/>
  <c r="O145" i="56" s="1"/>
  <c r="D145" i="56"/>
  <c r="L144" i="56"/>
  <c r="I144" i="56"/>
  <c r="G144" i="56"/>
  <c r="O144" i="56" s="1"/>
  <c r="D144" i="56"/>
  <c r="L143" i="56"/>
  <c r="I143" i="56"/>
  <c r="G143" i="56"/>
  <c r="O143" i="56" s="1"/>
  <c r="D143" i="56"/>
  <c r="L142" i="56"/>
  <c r="I142" i="56"/>
  <c r="G142" i="56"/>
  <c r="D142" i="56"/>
  <c r="G141" i="56"/>
  <c r="F141" i="56"/>
  <c r="E141" i="56"/>
  <c r="O140" i="56"/>
  <c r="N140" i="56"/>
  <c r="M140" i="56"/>
  <c r="I140" i="56"/>
  <c r="H140" i="56"/>
  <c r="E140" i="56"/>
  <c r="D140" i="56"/>
  <c r="I139" i="56"/>
  <c r="D139" i="56"/>
  <c r="D137" i="56"/>
  <c r="L137" i="56" s="1"/>
  <c r="L136" i="56"/>
  <c r="I136" i="56"/>
  <c r="D136" i="56"/>
  <c r="L135" i="56"/>
  <c r="I135" i="56"/>
  <c r="D135" i="56"/>
  <c r="L134" i="56"/>
  <c r="I134" i="56"/>
  <c r="D134" i="56"/>
  <c r="L133" i="56"/>
  <c r="I133" i="56"/>
  <c r="D133" i="56"/>
  <c r="L132" i="56"/>
  <c r="I132" i="56"/>
  <c r="D132" i="56"/>
  <c r="L131" i="56"/>
  <c r="I131" i="56"/>
  <c r="D131" i="56"/>
  <c r="G130" i="56"/>
  <c r="F130" i="56"/>
  <c r="E130" i="56"/>
  <c r="O129" i="56"/>
  <c r="N129" i="56"/>
  <c r="M129" i="56"/>
  <c r="I129" i="56"/>
  <c r="H129" i="56"/>
  <c r="E129" i="56"/>
  <c r="D129" i="56"/>
  <c r="I128" i="56"/>
  <c r="D128" i="56"/>
  <c r="D126" i="56"/>
  <c r="L126" i="56" s="1"/>
  <c r="L125" i="56"/>
  <c r="I125" i="56"/>
  <c r="D125" i="56"/>
  <c r="L124" i="56"/>
  <c r="I124" i="56"/>
  <c r="D124" i="56"/>
  <c r="L123" i="56"/>
  <c r="I123" i="56"/>
  <c r="D123" i="56"/>
  <c r="L122" i="56"/>
  <c r="I122" i="56"/>
  <c r="D122" i="56"/>
  <c r="L121" i="56"/>
  <c r="I121" i="56"/>
  <c r="D121" i="56"/>
  <c r="L120" i="56"/>
  <c r="I120" i="56"/>
  <c r="D120" i="56"/>
  <c r="G119" i="56"/>
  <c r="F119" i="56"/>
  <c r="E119" i="56"/>
  <c r="O118" i="56"/>
  <c r="N118" i="56"/>
  <c r="M118" i="56"/>
  <c r="I118" i="56"/>
  <c r="H118" i="56"/>
  <c r="E118" i="56"/>
  <c r="D118" i="56"/>
  <c r="I117" i="56"/>
  <c r="D117" i="56"/>
  <c r="D115" i="56"/>
  <c r="L115" i="56" s="1"/>
  <c r="L114" i="56"/>
  <c r="I114" i="56"/>
  <c r="G114" i="56"/>
  <c r="O114" i="56" s="1"/>
  <c r="D114" i="56"/>
  <c r="L113" i="56"/>
  <c r="I113" i="56"/>
  <c r="G113" i="56"/>
  <c r="O113" i="56" s="1"/>
  <c r="D113" i="56"/>
  <c r="L112" i="56"/>
  <c r="I112" i="56"/>
  <c r="G112" i="56"/>
  <c r="O112" i="56" s="1"/>
  <c r="D112" i="56"/>
  <c r="L111" i="56"/>
  <c r="I111" i="56"/>
  <c r="G111" i="56"/>
  <c r="O111" i="56" s="1"/>
  <c r="D111" i="56"/>
  <c r="L110" i="56"/>
  <c r="I110" i="56"/>
  <c r="G110" i="56"/>
  <c r="O110" i="56" s="1"/>
  <c r="D110" i="56"/>
  <c r="L109" i="56"/>
  <c r="I109" i="56"/>
  <c r="G109" i="56"/>
  <c r="D109" i="56"/>
  <c r="G108" i="56"/>
  <c r="F108" i="56"/>
  <c r="E108" i="56"/>
  <c r="O107" i="56"/>
  <c r="N107" i="56"/>
  <c r="M107" i="56"/>
  <c r="I107" i="56"/>
  <c r="H107" i="56"/>
  <c r="E107" i="56"/>
  <c r="D107" i="56"/>
  <c r="I106" i="56"/>
  <c r="D106" i="56"/>
  <c r="D104" i="56"/>
  <c r="L104" i="56" s="1"/>
  <c r="L103" i="56"/>
  <c r="I103" i="56"/>
  <c r="D103" i="56"/>
  <c r="L102" i="56"/>
  <c r="I102" i="56"/>
  <c r="D102" i="56"/>
  <c r="L101" i="56"/>
  <c r="I101" i="56"/>
  <c r="D101" i="56"/>
  <c r="L100" i="56"/>
  <c r="I100" i="56"/>
  <c r="D100" i="56"/>
  <c r="L99" i="56"/>
  <c r="I99" i="56"/>
  <c r="D99" i="56"/>
  <c r="L98" i="56"/>
  <c r="I98" i="56"/>
  <c r="D98" i="56"/>
  <c r="G97" i="56"/>
  <c r="F97" i="56"/>
  <c r="E97" i="56"/>
  <c r="O96" i="56"/>
  <c r="N96" i="56"/>
  <c r="M96" i="56"/>
  <c r="H96" i="56"/>
  <c r="E96" i="56"/>
  <c r="D96" i="56"/>
  <c r="I95" i="56"/>
  <c r="D95" i="56"/>
  <c r="L93" i="56"/>
  <c r="L92" i="56"/>
  <c r="I92" i="56"/>
  <c r="D92" i="56"/>
  <c r="L91" i="56"/>
  <c r="I91" i="56"/>
  <c r="D91" i="56"/>
  <c r="L90" i="56"/>
  <c r="I90" i="56"/>
  <c r="D90" i="56"/>
  <c r="L89" i="56"/>
  <c r="I89" i="56"/>
  <c r="D89" i="56"/>
  <c r="L88" i="56"/>
  <c r="I88" i="56"/>
  <c r="D88" i="56"/>
  <c r="L87" i="56"/>
  <c r="I87" i="56"/>
  <c r="D87" i="56"/>
  <c r="G86" i="56"/>
  <c r="F86" i="56"/>
  <c r="E86" i="56"/>
  <c r="O85" i="56"/>
  <c r="N85" i="56"/>
  <c r="M85" i="56"/>
  <c r="D84" i="56"/>
  <c r="F82" i="56"/>
  <c r="E82" i="56"/>
  <c r="D82" i="56"/>
  <c r="F81" i="56"/>
  <c r="E81" i="56"/>
  <c r="D81" i="56"/>
  <c r="F80" i="56"/>
  <c r="E80" i="56"/>
  <c r="D80" i="56"/>
  <c r="F79" i="56"/>
  <c r="E79" i="56"/>
  <c r="D79" i="56"/>
  <c r="F78" i="56"/>
  <c r="E78" i="56"/>
  <c r="D78" i="56"/>
  <c r="F77" i="56"/>
  <c r="E77" i="56"/>
  <c r="D77" i="56"/>
  <c r="E73" i="56"/>
  <c r="D73" i="56"/>
  <c r="E72" i="56"/>
  <c r="D72" i="56"/>
  <c r="E71" i="56"/>
  <c r="D71" i="56"/>
  <c r="D64" i="56"/>
  <c r="E63" i="56"/>
  <c r="E272" i="55" s="1"/>
  <c r="D63" i="56"/>
  <c r="E62" i="56"/>
  <c r="E271" i="55" s="1"/>
  <c r="D62" i="56"/>
  <c r="E61" i="56"/>
  <c r="E270" i="55" s="1"/>
  <c r="D61" i="56"/>
  <c r="E60" i="56"/>
  <c r="E269" i="55" s="1"/>
  <c r="D60" i="56"/>
  <c r="E59" i="56"/>
  <c r="E268" i="55" s="1"/>
  <c r="D59" i="56"/>
  <c r="E58" i="56"/>
  <c r="E267" i="55" s="1"/>
  <c r="D58" i="56"/>
  <c r="E57" i="56"/>
  <c r="E266" i="55" s="1"/>
  <c r="D57" i="56"/>
  <c r="E56" i="56"/>
  <c r="E265" i="55" s="1"/>
  <c r="D56" i="56"/>
  <c r="E55" i="56"/>
  <c r="E264" i="55" s="1"/>
  <c r="D55" i="56"/>
  <c r="E54" i="56"/>
  <c r="E263" i="55" s="1"/>
  <c r="D54" i="56"/>
  <c r="E53" i="56"/>
  <c r="E262" i="55" s="1"/>
  <c r="D53" i="56"/>
  <c r="E52" i="56"/>
  <c r="E261" i="55" s="1"/>
  <c r="D52" i="56"/>
  <c r="E51" i="56"/>
  <c r="E260" i="55" s="1"/>
  <c r="D51" i="56"/>
  <c r="E50" i="56"/>
  <c r="E259" i="55" s="1"/>
  <c r="D50" i="56"/>
  <c r="E49" i="56"/>
  <c r="E258" i="55" s="1"/>
  <c r="D49" i="56"/>
  <c r="E48" i="56"/>
  <c r="E257" i="55" s="1"/>
  <c r="D48" i="56"/>
  <c r="E47" i="56"/>
  <c r="E256" i="55" s="1"/>
  <c r="D47" i="56"/>
  <c r="E46" i="56"/>
  <c r="E255" i="55" s="1"/>
  <c r="D46" i="56"/>
  <c r="E45" i="56"/>
  <c r="E254" i="55" s="1"/>
  <c r="D45" i="56"/>
  <c r="E44" i="56"/>
  <c r="E253" i="55" s="1"/>
  <c r="D44" i="56"/>
  <c r="E43" i="56"/>
  <c r="E252" i="55" s="1"/>
  <c r="D43" i="56"/>
  <c r="E42" i="56"/>
  <c r="E251" i="55" s="1"/>
  <c r="D42" i="56"/>
  <c r="E41" i="56"/>
  <c r="E250" i="55" s="1"/>
  <c r="D41" i="56"/>
  <c r="E40" i="56"/>
  <c r="E249" i="55" s="1"/>
  <c r="D40" i="56"/>
  <c r="E39" i="56"/>
  <c r="E248" i="55" s="1"/>
  <c r="D39" i="56"/>
  <c r="E38" i="56"/>
  <c r="E247" i="55" s="1"/>
  <c r="D38" i="56"/>
  <c r="E37" i="56"/>
  <c r="E246" i="55" s="1"/>
  <c r="D37" i="56"/>
  <c r="E36" i="56"/>
  <c r="E245" i="55" s="1"/>
  <c r="D36" i="56"/>
  <c r="E35" i="56"/>
  <c r="E244" i="55" s="1"/>
  <c r="D35" i="56"/>
  <c r="E34" i="56"/>
  <c r="E243" i="55" s="1"/>
  <c r="D34" i="56"/>
  <c r="E33" i="56"/>
  <c r="E242" i="55" s="1"/>
  <c r="D33" i="56"/>
  <c r="E32" i="56"/>
  <c r="E241" i="55" s="1"/>
  <c r="D32" i="56"/>
  <c r="E31" i="56"/>
  <c r="E240" i="55" s="1"/>
  <c r="D31" i="56"/>
  <c r="E30" i="56"/>
  <c r="E239" i="55" s="1"/>
  <c r="D30" i="56"/>
  <c r="E29" i="56"/>
  <c r="E238" i="55" s="1"/>
  <c r="D29" i="56"/>
  <c r="E28" i="56"/>
  <c r="E237" i="55" s="1"/>
  <c r="D28" i="56"/>
  <c r="E27" i="56"/>
  <c r="E236" i="55" s="1"/>
  <c r="D27" i="56"/>
  <c r="E26" i="56"/>
  <c r="E235" i="55" s="1"/>
  <c r="D26" i="56"/>
  <c r="E25" i="56"/>
  <c r="E234" i="55" s="1"/>
  <c r="D25" i="56"/>
  <c r="E24" i="56"/>
  <c r="E233" i="55" s="1"/>
  <c r="D24" i="56"/>
  <c r="E23" i="56"/>
  <c r="E232" i="55" s="1"/>
  <c r="D23" i="56"/>
  <c r="E22" i="56"/>
  <c r="E231" i="55" s="1"/>
  <c r="D22" i="56"/>
  <c r="E21" i="56"/>
  <c r="E230" i="55" s="1"/>
  <c r="D21" i="56"/>
  <c r="E20" i="56"/>
  <c r="E229" i="55" s="1"/>
  <c r="D20" i="56"/>
  <c r="E19" i="56"/>
  <c r="E228" i="55" s="1"/>
  <c r="D19" i="56"/>
  <c r="E18" i="56"/>
  <c r="E227" i="55" s="1"/>
  <c r="D18" i="56"/>
  <c r="E17" i="56"/>
  <c r="E226" i="55" s="1"/>
  <c r="D17" i="56"/>
  <c r="E16" i="56"/>
  <c r="E225" i="55" s="1"/>
  <c r="D16" i="56"/>
  <c r="E15" i="56"/>
  <c r="E224" i="55" s="1"/>
  <c r="D15" i="56"/>
  <c r="D14" i="56"/>
  <c r="D11" i="56"/>
  <c r="D10" i="56"/>
  <c r="D9" i="56"/>
  <c r="A10" i="54"/>
  <c r="A10" i="53"/>
  <c r="A10" i="52"/>
  <c r="A10" i="51"/>
  <c r="A10" i="50"/>
  <c r="A10" i="49"/>
  <c r="A10" i="48"/>
  <c r="A10" i="47"/>
  <c r="A10" i="46"/>
  <c r="A10" i="45"/>
  <c r="A10" i="44"/>
  <c r="A10" i="43"/>
  <c r="A10" i="41"/>
  <c r="A10" i="42"/>
  <c r="A10" i="40"/>
  <c r="A10" i="39"/>
  <c r="A10" i="38"/>
  <c r="A10" i="37"/>
  <c r="A10" i="36"/>
  <c r="A10" i="35"/>
  <c r="A10" i="33"/>
  <c r="A10" i="32"/>
  <c r="A10" i="31"/>
  <c r="A10" i="30"/>
  <c r="A10" i="29"/>
  <c r="A10" i="28"/>
  <c r="A10" i="27"/>
  <c r="A10" i="26"/>
  <c r="A10" i="25"/>
  <c r="A10" i="24"/>
  <c r="A10" i="23"/>
  <c r="A10" i="22"/>
  <c r="A10" i="21"/>
  <c r="A10" i="20"/>
  <c r="A10" i="19"/>
  <c r="A10" i="18"/>
  <c r="A10" i="17"/>
  <c r="A10" i="16"/>
  <c r="A10" i="15"/>
  <c r="A10" i="14"/>
  <c r="A10" i="11"/>
  <c r="A10" i="10"/>
  <c r="A10" i="9"/>
  <c r="A10" i="8"/>
  <c r="A10" i="7"/>
  <c r="A10" i="6"/>
  <c r="A10" i="5"/>
  <c r="A10" i="4"/>
  <c r="A10" i="3"/>
  <c r="A10" i="2"/>
  <c r="I555" i="56" l="1"/>
  <c r="I599" i="56"/>
  <c r="F544" i="56"/>
  <c r="N537" i="56" s="1"/>
  <c r="N545" i="56" s="1"/>
  <c r="F434" i="56"/>
  <c r="N427" i="56" s="1"/>
  <c r="N435" i="56" s="1"/>
  <c r="F511" i="56"/>
  <c r="N504" i="56" s="1"/>
  <c r="N512" i="56" s="1"/>
  <c r="H587" i="56"/>
  <c r="H604" i="56"/>
  <c r="G621" i="56"/>
  <c r="O614" i="56" s="1"/>
  <c r="O622" i="56" s="1"/>
  <c r="H618" i="56"/>
  <c r="G577" i="56"/>
  <c r="O570" i="56" s="1"/>
  <c r="O578" i="56" s="1"/>
  <c r="H582" i="56"/>
  <c r="H594" i="56"/>
  <c r="I445" i="56"/>
  <c r="F533" i="56"/>
  <c r="N526" i="56" s="1"/>
  <c r="N534" i="56" s="1"/>
  <c r="G511" i="56"/>
  <c r="O504" i="56" s="1"/>
  <c r="O512" i="56" s="1"/>
  <c r="H506" i="56"/>
  <c r="H508" i="56"/>
  <c r="H355" i="56"/>
  <c r="I423" i="56"/>
  <c r="E489" i="56"/>
  <c r="M482" i="56" s="1"/>
  <c r="M490" i="56" s="1"/>
  <c r="H485" i="56"/>
  <c r="G500" i="56"/>
  <c r="O493" i="56" s="1"/>
  <c r="O501" i="56" s="1"/>
  <c r="H495" i="56"/>
  <c r="F522" i="56"/>
  <c r="N515" i="56" s="1"/>
  <c r="N523" i="56" s="1"/>
  <c r="H532" i="56"/>
  <c r="I566" i="56"/>
  <c r="H576" i="56"/>
  <c r="H584" i="56"/>
  <c r="H593" i="56"/>
  <c r="G368" i="56"/>
  <c r="O361" i="56" s="1"/>
  <c r="O369" i="56" s="1"/>
  <c r="I401" i="56"/>
  <c r="I478" i="56"/>
  <c r="F489" i="56"/>
  <c r="N482" i="56" s="1"/>
  <c r="N490" i="56" s="1"/>
  <c r="I500" i="56"/>
  <c r="I533" i="56"/>
  <c r="H560" i="56"/>
  <c r="I610" i="56"/>
  <c r="F621" i="56"/>
  <c r="N614" i="56" s="1"/>
  <c r="N622" i="56" s="1"/>
  <c r="H619" i="56"/>
  <c r="H466" i="56"/>
  <c r="H476" i="56"/>
  <c r="H510" i="56"/>
  <c r="G346" i="56"/>
  <c r="O339" i="56" s="1"/>
  <c r="O347" i="56" s="1"/>
  <c r="H341" i="56"/>
  <c r="H352" i="56"/>
  <c r="N627" i="56"/>
  <c r="O627" i="56"/>
  <c r="H629" i="56"/>
  <c r="N629" i="56"/>
  <c r="M631" i="56"/>
  <c r="I357" i="56"/>
  <c r="H385" i="56"/>
  <c r="H408" i="56"/>
  <c r="H411" i="56"/>
  <c r="H443" i="56"/>
  <c r="H461" i="56"/>
  <c r="I489" i="56"/>
  <c r="H488" i="56"/>
  <c r="F500" i="56"/>
  <c r="N493" i="56" s="1"/>
  <c r="N501" i="56" s="1"/>
  <c r="O494" i="56"/>
  <c r="O500" i="56" s="1"/>
  <c r="E511" i="56"/>
  <c r="M504" i="56" s="1"/>
  <c r="M512" i="56" s="1"/>
  <c r="H516" i="56"/>
  <c r="H518" i="56"/>
  <c r="H529" i="56"/>
  <c r="H530" i="56"/>
  <c r="I544" i="56"/>
  <c r="G555" i="56"/>
  <c r="O548" i="56" s="1"/>
  <c r="O556" i="56" s="1"/>
  <c r="H550" i="56"/>
  <c r="H552" i="56"/>
  <c r="G588" i="56"/>
  <c r="O581" i="56" s="1"/>
  <c r="O589" i="56" s="1"/>
  <c r="M582" i="56"/>
  <c r="H586" i="56"/>
  <c r="H595" i="56"/>
  <c r="H596" i="56"/>
  <c r="H605" i="56"/>
  <c r="H606" i="56"/>
  <c r="H608" i="56"/>
  <c r="H620" i="56"/>
  <c r="G269" i="56"/>
  <c r="O262" i="56" s="1"/>
  <c r="O270" i="56" s="1"/>
  <c r="H440" i="56"/>
  <c r="H452" i="56"/>
  <c r="H455" i="56"/>
  <c r="G478" i="56"/>
  <c r="O471" i="56" s="1"/>
  <c r="O479" i="56" s="1"/>
  <c r="H473" i="56"/>
  <c r="H475" i="56"/>
  <c r="H487" i="56"/>
  <c r="H496" i="56"/>
  <c r="H499" i="56"/>
  <c r="N516" i="56"/>
  <c r="N522" i="56" s="1"/>
  <c r="H527" i="56"/>
  <c r="H528" i="56"/>
  <c r="H538" i="56"/>
  <c r="H564" i="56"/>
  <c r="H572" i="56"/>
  <c r="H573" i="56"/>
  <c r="N483" i="56"/>
  <c r="N489" i="56" s="1"/>
  <c r="G522" i="56"/>
  <c r="O515" i="56" s="1"/>
  <c r="O523" i="56" s="1"/>
  <c r="H520" i="56"/>
  <c r="H521" i="56"/>
  <c r="N527" i="56"/>
  <c r="N533" i="56" s="1"/>
  <c r="M528" i="56"/>
  <c r="M572" i="56"/>
  <c r="I588" i="56"/>
  <c r="F599" i="56"/>
  <c r="N592" i="56" s="1"/>
  <c r="N600" i="56" s="1"/>
  <c r="M594" i="56"/>
  <c r="F610" i="56"/>
  <c r="N603" i="56" s="1"/>
  <c r="N611" i="56" s="1"/>
  <c r="G610" i="56"/>
  <c r="O603" i="56" s="1"/>
  <c r="O611" i="56" s="1"/>
  <c r="H607" i="56"/>
  <c r="I621" i="56"/>
  <c r="H616" i="56"/>
  <c r="H617" i="56"/>
  <c r="M619" i="56"/>
  <c r="H627" i="56"/>
  <c r="H395" i="56"/>
  <c r="G489" i="56"/>
  <c r="O482" i="56" s="1"/>
  <c r="O490" i="56" s="1"/>
  <c r="H494" i="56"/>
  <c r="M495" i="56"/>
  <c r="I511" i="56"/>
  <c r="I522" i="56"/>
  <c r="H517" i="56"/>
  <c r="G533" i="56"/>
  <c r="O526" i="56" s="1"/>
  <c r="O534" i="56" s="1"/>
  <c r="O527" i="56"/>
  <c r="O533" i="56" s="1"/>
  <c r="H531" i="56"/>
  <c r="G544" i="56"/>
  <c r="O537" i="56" s="1"/>
  <c r="O545" i="56" s="1"/>
  <c r="H540" i="56"/>
  <c r="H543" i="56"/>
  <c r="F555" i="56"/>
  <c r="N548" i="56" s="1"/>
  <c r="N556" i="56" s="1"/>
  <c r="H565" i="56"/>
  <c r="H571" i="56"/>
  <c r="H574" i="56"/>
  <c r="M576" i="56"/>
  <c r="E588" i="56"/>
  <c r="M581" i="56" s="1"/>
  <c r="M589" i="56" s="1"/>
  <c r="M584" i="56"/>
  <c r="G599" i="56"/>
  <c r="O592" i="56" s="1"/>
  <c r="O600" i="56" s="1"/>
  <c r="O593" i="56"/>
  <c r="O599" i="56" s="1"/>
  <c r="H597" i="56"/>
  <c r="H598" i="56"/>
  <c r="H615" i="56"/>
  <c r="M617" i="56"/>
  <c r="H285" i="56"/>
  <c r="E302" i="56"/>
  <c r="M295" i="56" s="1"/>
  <c r="M303" i="56" s="1"/>
  <c r="H307" i="56"/>
  <c r="H318" i="56"/>
  <c r="H320" i="56"/>
  <c r="H343" i="56"/>
  <c r="F390" i="56"/>
  <c r="N383" i="56" s="1"/>
  <c r="N391" i="56" s="1"/>
  <c r="H406" i="56"/>
  <c r="H428" i="56"/>
  <c r="H430" i="56"/>
  <c r="H444" i="56"/>
  <c r="H450" i="56"/>
  <c r="H453" i="56"/>
  <c r="I467" i="56"/>
  <c r="H463" i="56"/>
  <c r="H474" i="56"/>
  <c r="F335" i="56"/>
  <c r="N328" i="56" s="1"/>
  <c r="N336" i="56" s="1"/>
  <c r="H353" i="56"/>
  <c r="I379" i="56"/>
  <c r="I390" i="56"/>
  <c r="G412" i="56"/>
  <c r="O405" i="56" s="1"/>
  <c r="O413" i="56" s="1"/>
  <c r="N411" i="56"/>
  <c r="M443" i="56"/>
  <c r="F467" i="56"/>
  <c r="N460" i="56" s="1"/>
  <c r="N468" i="56" s="1"/>
  <c r="H232" i="56"/>
  <c r="G247" i="56"/>
  <c r="O240" i="56" s="1"/>
  <c r="H323" i="56"/>
  <c r="H331" i="56"/>
  <c r="F357" i="56"/>
  <c r="N350" i="56" s="1"/>
  <c r="N358" i="56" s="1"/>
  <c r="H356" i="56"/>
  <c r="H362" i="56"/>
  <c r="H373" i="56"/>
  <c r="H384" i="56"/>
  <c r="F401" i="56"/>
  <c r="N394" i="56" s="1"/>
  <c r="N402" i="56" s="1"/>
  <c r="H400" i="56"/>
  <c r="I412" i="56"/>
  <c r="H409" i="56"/>
  <c r="H417" i="56"/>
  <c r="H420" i="56"/>
  <c r="I456" i="56"/>
  <c r="H451" i="56"/>
  <c r="G467" i="56"/>
  <c r="O460" i="56" s="1"/>
  <c r="O468" i="56" s="1"/>
  <c r="H465" i="56"/>
  <c r="E478" i="56"/>
  <c r="M471" i="56" s="1"/>
  <c r="M479" i="56" s="1"/>
  <c r="M243" i="56"/>
  <c r="H243" i="56"/>
  <c r="H276" i="56"/>
  <c r="G214" i="56"/>
  <c r="O207" i="56" s="1"/>
  <c r="O215" i="56" s="1"/>
  <c r="H209" i="56"/>
  <c r="G236" i="56"/>
  <c r="O229" i="56" s="1"/>
  <c r="O237" i="56" s="1"/>
  <c r="H231" i="56"/>
  <c r="H233" i="56"/>
  <c r="H253" i="56"/>
  <c r="H255" i="56"/>
  <c r="H268" i="56"/>
  <c r="H289" i="56"/>
  <c r="H297" i="56"/>
  <c r="I291" i="56"/>
  <c r="F225" i="56"/>
  <c r="N218" i="56" s="1"/>
  <c r="N226" i="56" s="1"/>
  <c r="I170" i="56"/>
  <c r="G148" i="56"/>
  <c r="O141" i="56" s="1"/>
  <c r="O149" i="56" s="1"/>
  <c r="H210" i="56"/>
  <c r="M199" i="56"/>
  <c r="H199" i="56"/>
  <c r="M244" i="56"/>
  <c r="H244" i="56"/>
  <c r="M264" i="56"/>
  <c r="H264" i="56"/>
  <c r="E445" i="56"/>
  <c r="M438" i="56" s="1"/>
  <c r="M446" i="56" s="1"/>
  <c r="H439" i="56"/>
  <c r="E555" i="56"/>
  <c r="M548" i="56" s="1"/>
  <c r="M556" i="56" s="1"/>
  <c r="H549" i="56"/>
  <c r="M562" i="56"/>
  <c r="H562" i="56"/>
  <c r="I192" i="56"/>
  <c r="G203" i="56"/>
  <c r="O196" i="56" s="1"/>
  <c r="O204" i="56" s="1"/>
  <c r="H213" i="56"/>
  <c r="I236" i="56"/>
  <c r="I269" i="56"/>
  <c r="N268" i="56"/>
  <c r="I280" i="56"/>
  <c r="N289" i="56"/>
  <c r="G181" i="56"/>
  <c r="O174" i="56" s="1"/>
  <c r="O182" i="56" s="1"/>
  <c r="I203" i="56"/>
  <c r="H202" i="56"/>
  <c r="H212" i="56"/>
  <c r="I258" i="56"/>
  <c r="H274" i="56"/>
  <c r="F291" i="56"/>
  <c r="N284" i="56" s="1"/>
  <c r="N292" i="56" s="1"/>
  <c r="N214" i="56"/>
  <c r="H234" i="56"/>
  <c r="H235" i="56"/>
  <c r="F247" i="56"/>
  <c r="N240" i="56" s="1"/>
  <c r="N248" i="56" s="1"/>
  <c r="H252" i="56"/>
  <c r="F302" i="56"/>
  <c r="N295" i="56" s="1"/>
  <c r="N303" i="56" s="1"/>
  <c r="O175" i="56"/>
  <c r="O181" i="56" s="1"/>
  <c r="N219" i="56"/>
  <c r="N225" i="56" s="1"/>
  <c r="I104" i="56"/>
  <c r="I126" i="56"/>
  <c r="I148" i="56"/>
  <c r="I181" i="56"/>
  <c r="I214" i="56"/>
  <c r="G225" i="56"/>
  <c r="O218" i="56" s="1"/>
  <c r="O226" i="56" s="1"/>
  <c r="O219" i="56"/>
  <c r="O225" i="56" s="1"/>
  <c r="G159" i="56"/>
  <c r="O152" i="56" s="1"/>
  <c r="O160" i="56" s="1"/>
  <c r="F192" i="56"/>
  <c r="N185" i="56" s="1"/>
  <c r="N193" i="56" s="1"/>
  <c r="H197" i="56"/>
  <c r="M202" i="56"/>
  <c r="I115" i="56"/>
  <c r="I137" i="56"/>
  <c r="O142" i="56"/>
  <c r="O148" i="56" s="1"/>
  <c r="I159" i="56"/>
  <c r="G170" i="56"/>
  <c r="O163" i="56" s="1"/>
  <c r="O171" i="56" s="1"/>
  <c r="F181" i="56"/>
  <c r="N174" i="56" s="1"/>
  <c r="N182" i="56" s="1"/>
  <c r="N175" i="56"/>
  <c r="N181" i="56" s="1"/>
  <c r="F203" i="56"/>
  <c r="N196" i="56" s="1"/>
  <c r="N204" i="56" s="1"/>
  <c r="H223" i="56"/>
  <c r="O263" i="56"/>
  <c r="O269" i="56" s="1"/>
  <c r="H275" i="56"/>
  <c r="I313" i="56"/>
  <c r="H308" i="56"/>
  <c r="H312" i="56"/>
  <c r="F324" i="56"/>
  <c r="N317" i="56" s="1"/>
  <c r="N325" i="56" s="1"/>
  <c r="H321" i="56"/>
  <c r="H329" i="56"/>
  <c r="H333" i="56"/>
  <c r="F346" i="56"/>
  <c r="N339" i="56" s="1"/>
  <c r="N347" i="56" s="1"/>
  <c r="H351" i="56"/>
  <c r="F368" i="56"/>
  <c r="N361" i="56" s="1"/>
  <c r="N369" i="56" s="1"/>
  <c r="H366" i="56"/>
  <c r="G379" i="56"/>
  <c r="O372" i="56" s="1"/>
  <c r="O380" i="56" s="1"/>
  <c r="H375" i="56"/>
  <c r="G390" i="56"/>
  <c r="O383" i="56" s="1"/>
  <c r="O391" i="56" s="1"/>
  <c r="G401" i="56"/>
  <c r="O394" i="56" s="1"/>
  <c r="O402" i="56" s="1"/>
  <c r="H399" i="56"/>
  <c r="O406" i="56"/>
  <c r="O412" i="56" s="1"/>
  <c r="H419" i="56"/>
  <c r="H442" i="56"/>
  <c r="M233" i="56"/>
  <c r="H246" i="56"/>
  <c r="N285" i="56"/>
  <c r="O335" i="56"/>
  <c r="O362" i="56"/>
  <c r="O368" i="56" s="1"/>
  <c r="H208" i="56"/>
  <c r="H211" i="56"/>
  <c r="I225" i="56"/>
  <c r="H224" i="56"/>
  <c r="H230" i="56"/>
  <c r="M231" i="56"/>
  <c r="I247" i="56"/>
  <c r="H254" i="56"/>
  <c r="E269" i="56"/>
  <c r="M262" i="56" s="1"/>
  <c r="M270" i="56" s="1"/>
  <c r="F280" i="56"/>
  <c r="N273" i="56" s="1"/>
  <c r="N281" i="56" s="1"/>
  <c r="G291" i="56"/>
  <c r="O284" i="56" s="1"/>
  <c r="O292" i="56" s="1"/>
  <c r="O285" i="56"/>
  <c r="O291" i="56" s="1"/>
  <c r="G302" i="56"/>
  <c r="O295" i="56" s="1"/>
  <c r="O303" i="56" s="1"/>
  <c r="F313" i="56"/>
  <c r="N306" i="56" s="1"/>
  <c r="N314" i="56" s="1"/>
  <c r="M307" i="56"/>
  <c r="H310" i="56"/>
  <c r="G324" i="56"/>
  <c r="O317" i="56" s="1"/>
  <c r="O325" i="56" s="1"/>
  <c r="H322" i="56"/>
  <c r="G335" i="56"/>
  <c r="O328" i="56" s="1"/>
  <c r="O336" i="56" s="1"/>
  <c r="I346" i="56"/>
  <c r="G357" i="56"/>
  <c r="O350" i="56" s="1"/>
  <c r="O358" i="56" s="1"/>
  <c r="N351" i="56"/>
  <c r="N357" i="56" s="1"/>
  <c r="M356" i="56"/>
  <c r="I368" i="56"/>
  <c r="H364" i="56"/>
  <c r="H365" i="56"/>
  <c r="H377" i="56"/>
  <c r="H378" i="56"/>
  <c r="E390" i="56"/>
  <c r="M383" i="56" s="1"/>
  <c r="M391" i="56" s="1"/>
  <c r="M385" i="56"/>
  <c r="H387" i="56"/>
  <c r="E401" i="56"/>
  <c r="M394" i="56" s="1"/>
  <c r="M402" i="56" s="1"/>
  <c r="H407" i="56"/>
  <c r="M409" i="56"/>
  <c r="F423" i="56"/>
  <c r="N416" i="56" s="1"/>
  <c r="N424" i="56" s="1"/>
  <c r="G434" i="56"/>
  <c r="O427" i="56" s="1"/>
  <c r="O435" i="56" s="1"/>
  <c r="H429" i="56"/>
  <c r="H431" i="56"/>
  <c r="F445" i="56"/>
  <c r="N438" i="56" s="1"/>
  <c r="N446" i="56" s="1"/>
  <c r="M439" i="56"/>
  <c r="F456" i="56"/>
  <c r="N449" i="56" s="1"/>
  <c r="N457" i="56" s="1"/>
  <c r="M451" i="56"/>
  <c r="H454" i="56"/>
  <c r="E225" i="56"/>
  <c r="M218" i="56" s="1"/>
  <c r="M226" i="56" s="1"/>
  <c r="F236" i="56"/>
  <c r="N229" i="56" s="1"/>
  <c r="N237" i="56" s="1"/>
  <c r="O230" i="56"/>
  <c r="O236" i="56" s="1"/>
  <c r="H241" i="56"/>
  <c r="G258" i="56"/>
  <c r="O251" i="56" s="1"/>
  <c r="O259" i="56" s="1"/>
  <c r="H256" i="56"/>
  <c r="H257" i="56"/>
  <c r="F269" i="56"/>
  <c r="N262" i="56" s="1"/>
  <c r="N270" i="56" s="1"/>
  <c r="N263" i="56"/>
  <c r="H267" i="56"/>
  <c r="G280" i="56"/>
  <c r="O273" i="56" s="1"/>
  <c r="O281" i="56" s="1"/>
  <c r="H277" i="56"/>
  <c r="H278" i="56"/>
  <c r="H279" i="56"/>
  <c r="H290" i="56"/>
  <c r="I302" i="56"/>
  <c r="G313" i="56"/>
  <c r="O306" i="56" s="1"/>
  <c r="O314" i="56" s="1"/>
  <c r="I324" i="56"/>
  <c r="I335" i="56"/>
  <c r="H334" i="56"/>
  <c r="E346" i="56"/>
  <c r="M339" i="56" s="1"/>
  <c r="M347" i="56" s="1"/>
  <c r="H354" i="56"/>
  <c r="H363" i="56"/>
  <c r="H367" i="56"/>
  <c r="F379" i="56"/>
  <c r="N372" i="56" s="1"/>
  <c r="N380" i="56" s="1"/>
  <c r="O373" i="56"/>
  <c r="O379" i="56" s="1"/>
  <c r="O384" i="56"/>
  <c r="O390" i="56" s="1"/>
  <c r="N395" i="56"/>
  <c r="N401" i="56" s="1"/>
  <c r="H398" i="56"/>
  <c r="F412" i="56"/>
  <c r="N405" i="56" s="1"/>
  <c r="N413" i="56" s="1"/>
  <c r="H410" i="56"/>
  <c r="G423" i="56"/>
  <c r="O416" i="56" s="1"/>
  <c r="O424" i="56" s="1"/>
  <c r="H421" i="56"/>
  <c r="H422" i="56"/>
  <c r="I434" i="56"/>
  <c r="H432" i="56"/>
  <c r="G445" i="56"/>
  <c r="O438" i="56" s="1"/>
  <c r="O446" i="56" s="1"/>
  <c r="G456" i="56"/>
  <c r="O449" i="56" s="1"/>
  <c r="O457" i="56" s="1"/>
  <c r="O450" i="56"/>
  <c r="O456" i="56" s="1"/>
  <c r="O566" i="56"/>
  <c r="I93" i="56"/>
  <c r="G115" i="56"/>
  <c r="O108" i="56" s="1"/>
  <c r="O116" i="56" s="1"/>
  <c r="O109" i="56"/>
  <c r="O115" i="56" s="1"/>
  <c r="N258" i="56"/>
  <c r="O280" i="56"/>
  <c r="H198" i="56"/>
  <c r="H200" i="56"/>
  <c r="M208" i="56"/>
  <c r="M210" i="56"/>
  <c r="M212" i="56"/>
  <c r="E214" i="56"/>
  <c r="M207" i="56" s="1"/>
  <c r="M215" i="56" s="1"/>
  <c r="H219" i="56"/>
  <c r="H221" i="56"/>
  <c r="H242" i="56"/>
  <c r="M252" i="56"/>
  <c r="M254" i="56"/>
  <c r="M256" i="56"/>
  <c r="E258" i="56"/>
  <c r="M251" i="56" s="1"/>
  <c r="M259" i="56" s="1"/>
  <c r="H263" i="56"/>
  <c r="H265" i="56"/>
  <c r="H287" i="56"/>
  <c r="M197" i="56"/>
  <c r="E203" i="56"/>
  <c r="M196" i="56" s="1"/>
  <c r="M204" i="56" s="1"/>
  <c r="F214" i="56"/>
  <c r="N207" i="56" s="1"/>
  <c r="N215" i="56" s="1"/>
  <c r="M241" i="56"/>
  <c r="E247" i="56"/>
  <c r="M240" i="56" s="1"/>
  <c r="M248" i="56" s="1"/>
  <c r="F258" i="56"/>
  <c r="N251" i="56" s="1"/>
  <c r="N259" i="56" s="1"/>
  <c r="H288" i="56"/>
  <c r="O164" i="56"/>
  <c r="O170" i="56" s="1"/>
  <c r="N197" i="56"/>
  <c r="N203" i="56" s="1"/>
  <c r="H201" i="56"/>
  <c r="O208" i="56"/>
  <c r="O214" i="56" s="1"/>
  <c r="M209" i="56"/>
  <c r="M211" i="56"/>
  <c r="H220" i="56"/>
  <c r="H222" i="56"/>
  <c r="M230" i="56"/>
  <c r="M232" i="56"/>
  <c r="M234" i="56"/>
  <c r="M235" i="56"/>
  <c r="E236" i="56"/>
  <c r="M229" i="56" s="1"/>
  <c r="M237" i="56" s="1"/>
  <c r="N241" i="56"/>
  <c r="N247" i="56" s="1"/>
  <c r="H245" i="56"/>
  <c r="O252" i="56"/>
  <c r="O258" i="56" s="1"/>
  <c r="M253" i="56"/>
  <c r="M255" i="56"/>
  <c r="H266" i="56"/>
  <c r="M274" i="56"/>
  <c r="M276" i="56"/>
  <c r="M278" i="56"/>
  <c r="M279" i="56"/>
  <c r="E280" i="56"/>
  <c r="M273" i="56" s="1"/>
  <c r="M281" i="56" s="1"/>
  <c r="O153" i="56"/>
  <c r="O159" i="56" s="1"/>
  <c r="N186" i="56"/>
  <c r="N192" i="56" s="1"/>
  <c r="O197" i="56"/>
  <c r="O203" i="56" s="1"/>
  <c r="M219" i="56"/>
  <c r="M225" i="56" s="1"/>
  <c r="N230" i="56"/>
  <c r="N236" i="56" s="1"/>
  <c r="O241" i="56"/>
  <c r="O247" i="56" s="1"/>
  <c r="M263" i="56"/>
  <c r="N274" i="56"/>
  <c r="N280" i="56" s="1"/>
  <c r="E291" i="56"/>
  <c r="M284" i="56" s="1"/>
  <c r="M292" i="56" s="1"/>
  <c r="M285" i="56"/>
  <c r="M291" i="56" s="1"/>
  <c r="H286" i="56"/>
  <c r="O302" i="56"/>
  <c r="H296" i="56"/>
  <c r="N296" i="56"/>
  <c r="N302" i="56" s="1"/>
  <c r="H298" i="56"/>
  <c r="H300" i="56"/>
  <c r="H301" i="56"/>
  <c r="O307" i="56"/>
  <c r="O313" i="56" s="1"/>
  <c r="M308" i="56"/>
  <c r="M310" i="56"/>
  <c r="H319" i="56"/>
  <c r="N319" i="56"/>
  <c r="N324" i="56" s="1"/>
  <c r="M329" i="56"/>
  <c r="M331" i="56"/>
  <c r="M333" i="56"/>
  <c r="E335" i="56"/>
  <c r="M328" i="56" s="1"/>
  <c r="M336" i="56" s="1"/>
  <c r="H340" i="56"/>
  <c r="N340" i="56"/>
  <c r="N346" i="56" s="1"/>
  <c r="H342" i="56"/>
  <c r="H344" i="56"/>
  <c r="H345" i="56"/>
  <c r="O351" i="56"/>
  <c r="M352" i="56"/>
  <c r="O353" i="56"/>
  <c r="M354" i="56"/>
  <c r="N363" i="56"/>
  <c r="N368" i="56" s="1"/>
  <c r="M373" i="56"/>
  <c r="M375" i="56"/>
  <c r="M377" i="56"/>
  <c r="E379" i="56"/>
  <c r="M372" i="56" s="1"/>
  <c r="M380" i="56" s="1"/>
  <c r="N384" i="56"/>
  <c r="N390" i="56" s="1"/>
  <c r="H386" i="56"/>
  <c r="H388" i="56"/>
  <c r="H389" i="56"/>
  <c r="M395" i="56"/>
  <c r="H396" i="56"/>
  <c r="O423" i="56"/>
  <c r="M318" i="56"/>
  <c r="M320" i="56"/>
  <c r="E324" i="56"/>
  <c r="M317" i="56" s="1"/>
  <c r="M325" i="56" s="1"/>
  <c r="N329" i="56"/>
  <c r="N335" i="56" s="1"/>
  <c r="O340" i="56"/>
  <c r="O346" i="56" s="1"/>
  <c r="M341" i="56"/>
  <c r="M362" i="56"/>
  <c r="M364" i="56"/>
  <c r="E368" i="56"/>
  <c r="M361" i="56" s="1"/>
  <c r="M369" i="56" s="1"/>
  <c r="N373" i="56"/>
  <c r="N379" i="56" s="1"/>
  <c r="M396" i="56"/>
  <c r="N445" i="56"/>
  <c r="H299" i="56"/>
  <c r="E313" i="56"/>
  <c r="M306" i="56" s="1"/>
  <c r="M314" i="56" s="1"/>
  <c r="E357" i="56"/>
  <c r="M350" i="56" s="1"/>
  <c r="M358" i="56" s="1"/>
  <c r="O395" i="56"/>
  <c r="O401" i="56" s="1"/>
  <c r="N478" i="56"/>
  <c r="M296" i="56"/>
  <c r="M302" i="56" s="1"/>
  <c r="N307" i="56"/>
  <c r="N313" i="56" s="1"/>
  <c r="H309" i="56"/>
  <c r="H311" i="56"/>
  <c r="O318" i="56"/>
  <c r="O324" i="56" s="1"/>
  <c r="H330" i="56"/>
  <c r="H332" i="56"/>
  <c r="M340" i="56"/>
  <c r="H374" i="56"/>
  <c r="H376" i="56"/>
  <c r="M384" i="56"/>
  <c r="H397" i="56"/>
  <c r="O467" i="56"/>
  <c r="H418" i="56"/>
  <c r="M428" i="56"/>
  <c r="M430" i="56"/>
  <c r="M432" i="56"/>
  <c r="E434" i="56"/>
  <c r="M427" i="56" s="1"/>
  <c r="M435" i="56" s="1"/>
  <c r="H441" i="56"/>
  <c r="H462" i="56"/>
  <c r="H464" i="56"/>
  <c r="M472" i="56"/>
  <c r="M474" i="56"/>
  <c r="M476" i="56"/>
  <c r="F478" i="56"/>
  <c r="N471" i="56" s="1"/>
  <c r="N479" i="56" s="1"/>
  <c r="M398" i="56"/>
  <c r="N407" i="56"/>
  <c r="M417" i="56"/>
  <c r="M419" i="56"/>
  <c r="M421" i="56"/>
  <c r="M422" i="56"/>
  <c r="E423" i="56"/>
  <c r="M416" i="56" s="1"/>
  <c r="M424" i="56" s="1"/>
  <c r="N428" i="56"/>
  <c r="N434" i="56" s="1"/>
  <c r="H433" i="56"/>
  <c r="O439" i="56"/>
  <c r="O445" i="56" s="1"/>
  <c r="M440" i="56"/>
  <c r="M442" i="56"/>
  <c r="N451" i="56"/>
  <c r="N456" i="56" s="1"/>
  <c r="M461" i="56"/>
  <c r="M463" i="56"/>
  <c r="M465" i="56"/>
  <c r="M466" i="56"/>
  <c r="E467" i="56"/>
  <c r="M460" i="56" s="1"/>
  <c r="M468" i="56" s="1"/>
  <c r="H472" i="56"/>
  <c r="H477" i="56"/>
  <c r="M483" i="56"/>
  <c r="H484" i="56"/>
  <c r="M485" i="56"/>
  <c r="H486" i="56"/>
  <c r="M406" i="56"/>
  <c r="M408" i="56"/>
  <c r="E412" i="56"/>
  <c r="M405" i="56" s="1"/>
  <c r="M413" i="56" s="1"/>
  <c r="N417" i="56"/>
  <c r="N423" i="56" s="1"/>
  <c r="O428" i="56"/>
  <c r="O434" i="56" s="1"/>
  <c r="M429" i="56"/>
  <c r="M450" i="56"/>
  <c r="M452" i="56"/>
  <c r="E456" i="56"/>
  <c r="M449" i="56" s="1"/>
  <c r="M457" i="56" s="1"/>
  <c r="N461" i="56"/>
  <c r="N467" i="56" s="1"/>
  <c r="O472" i="56"/>
  <c r="O478" i="56" s="1"/>
  <c r="M473" i="56"/>
  <c r="H483" i="56"/>
  <c r="M484" i="56"/>
  <c r="O544" i="56"/>
  <c r="O483" i="56"/>
  <c r="O489" i="56" s="1"/>
  <c r="M494" i="56"/>
  <c r="M496" i="56"/>
  <c r="E500" i="56"/>
  <c r="M493" i="56" s="1"/>
  <c r="M501" i="56" s="1"/>
  <c r="H505" i="56"/>
  <c r="N505" i="56"/>
  <c r="N511" i="56" s="1"/>
  <c r="H507" i="56"/>
  <c r="H509" i="56"/>
  <c r="O516" i="56"/>
  <c r="O522" i="56" s="1"/>
  <c r="M517" i="56"/>
  <c r="M538" i="56"/>
  <c r="M540" i="56"/>
  <c r="E544" i="56"/>
  <c r="M537" i="56" s="1"/>
  <c r="M545" i="56" s="1"/>
  <c r="N549" i="56"/>
  <c r="N555" i="56" s="1"/>
  <c r="H551" i="56"/>
  <c r="H553" i="56"/>
  <c r="H554" i="56"/>
  <c r="F566" i="56"/>
  <c r="N559" i="56" s="1"/>
  <c r="N567" i="56" s="1"/>
  <c r="O571" i="56"/>
  <c r="O577" i="56" s="1"/>
  <c r="I640" i="56"/>
  <c r="M487" i="56"/>
  <c r="N494" i="56"/>
  <c r="N500" i="56" s="1"/>
  <c r="H498" i="56"/>
  <c r="O505" i="56"/>
  <c r="O511" i="56" s="1"/>
  <c r="M506" i="56"/>
  <c r="M508" i="56"/>
  <c r="H519" i="56"/>
  <c r="M527" i="56"/>
  <c r="M529" i="56"/>
  <c r="M531" i="56"/>
  <c r="E533" i="56"/>
  <c r="M526" i="56" s="1"/>
  <c r="M534" i="56" s="1"/>
  <c r="N538" i="56"/>
  <c r="N544" i="56" s="1"/>
  <c r="H542" i="56"/>
  <c r="O549" i="56"/>
  <c r="O555" i="56" s="1"/>
  <c r="M550" i="56"/>
  <c r="M552" i="56"/>
  <c r="E566" i="56"/>
  <c r="M559" i="56" s="1"/>
  <c r="M567" i="56" s="1"/>
  <c r="M560" i="56"/>
  <c r="H561" i="56"/>
  <c r="N562" i="56"/>
  <c r="N565" i="56"/>
  <c r="G566" i="56"/>
  <c r="O559" i="56" s="1"/>
  <c r="O567" i="56" s="1"/>
  <c r="I577" i="56"/>
  <c r="M573" i="56"/>
  <c r="I638" i="56"/>
  <c r="I639" i="56"/>
  <c r="M516" i="56"/>
  <c r="E522" i="56"/>
  <c r="M515" i="56" s="1"/>
  <c r="M523" i="56" s="1"/>
  <c r="E577" i="56"/>
  <c r="M570" i="56" s="1"/>
  <c r="M578" i="56" s="1"/>
  <c r="M574" i="56"/>
  <c r="H575" i="56"/>
  <c r="N588" i="56"/>
  <c r="I637" i="56"/>
  <c r="I642" i="56"/>
  <c r="H497" i="56"/>
  <c r="M505" i="56"/>
  <c r="H539" i="56"/>
  <c r="H541" i="56"/>
  <c r="M549" i="56"/>
  <c r="H563" i="56"/>
  <c r="F577" i="56"/>
  <c r="N570" i="56" s="1"/>
  <c r="N578" i="56" s="1"/>
  <c r="N571" i="56"/>
  <c r="N577" i="56" s="1"/>
  <c r="M571" i="56"/>
  <c r="I641" i="56"/>
  <c r="F588" i="56"/>
  <c r="N581" i="56" s="1"/>
  <c r="N589" i="56" s="1"/>
  <c r="M620" i="56"/>
  <c r="E621" i="56"/>
  <c r="M614" i="56" s="1"/>
  <c r="M622" i="56" s="1"/>
  <c r="H626" i="56"/>
  <c r="N626" i="56"/>
  <c r="H628" i="56"/>
  <c r="N628" i="56"/>
  <c r="H630" i="56"/>
  <c r="N630" i="56"/>
  <c r="H631" i="56"/>
  <c r="N631" i="56"/>
  <c r="F632" i="56"/>
  <c r="O582" i="56"/>
  <c r="O588" i="56" s="1"/>
  <c r="M583" i="56"/>
  <c r="N594" i="56"/>
  <c r="N599" i="56" s="1"/>
  <c r="M604" i="56"/>
  <c r="O605" i="56"/>
  <c r="O610" i="56" s="1"/>
  <c r="M606" i="56"/>
  <c r="M608" i="56"/>
  <c r="E610" i="56"/>
  <c r="M603" i="56" s="1"/>
  <c r="M611" i="56" s="1"/>
  <c r="N615" i="56"/>
  <c r="N621" i="56" s="1"/>
  <c r="O626" i="56"/>
  <c r="M627" i="56"/>
  <c r="O628" i="56"/>
  <c r="M629" i="56"/>
  <c r="O630" i="56"/>
  <c r="O631" i="56"/>
  <c r="G632" i="56"/>
  <c r="H583" i="56"/>
  <c r="H585" i="56"/>
  <c r="M593" i="56"/>
  <c r="M595" i="56"/>
  <c r="M597" i="56"/>
  <c r="M598" i="56"/>
  <c r="E599" i="56"/>
  <c r="M592" i="56" s="1"/>
  <c r="M600" i="56" s="1"/>
  <c r="N604" i="56"/>
  <c r="N610" i="56" s="1"/>
  <c r="H609" i="56"/>
  <c r="O615" i="56"/>
  <c r="O621" i="56" s="1"/>
  <c r="M616" i="56"/>
  <c r="M618" i="56"/>
  <c r="M628" i="56"/>
  <c r="O629" i="56"/>
  <c r="M630" i="56"/>
  <c r="E632" i="56"/>
  <c r="I632" i="56"/>
  <c r="H12" i="55"/>
  <c r="F12" i="55"/>
  <c r="H8" i="55"/>
  <c r="F8" i="55"/>
  <c r="M269" i="56" l="1"/>
  <c r="N412" i="56"/>
  <c r="O248" i="56"/>
  <c r="M346" i="56"/>
  <c r="J337" i="56" s="1"/>
  <c r="H599" i="56"/>
  <c r="M566" i="56"/>
  <c r="N291" i="56"/>
  <c r="J282" i="56" s="1"/>
  <c r="H621" i="56"/>
  <c r="M588" i="56"/>
  <c r="J579" i="56" s="1"/>
  <c r="H456" i="56"/>
  <c r="H533" i="56"/>
  <c r="M247" i="56"/>
  <c r="J238" i="56" s="1"/>
  <c r="H522" i="56"/>
  <c r="M625" i="56"/>
  <c r="M633" i="56" s="1"/>
  <c r="O625" i="56"/>
  <c r="O633" i="56" s="1"/>
  <c r="N625" i="56"/>
  <c r="N633" i="56" s="1"/>
  <c r="H368" i="56"/>
  <c r="H214" i="56"/>
  <c r="M390" i="56"/>
  <c r="J381" i="56" s="1"/>
  <c r="M203" i="56"/>
  <c r="J194" i="56" s="1"/>
  <c r="H236" i="56"/>
  <c r="N269" i="56"/>
  <c r="H489" i="56"/>
  <c r="H280" i="56"/>
  <c r="M621" i="56"/>
  <c r="J612" i="56" s="1"/>
  <c r="M577" i="56"/>
  <c r="J568" i="56" s="1"/>
  <c r="N566" i="56"/>
  <c r="M555" i="56"/>
  <c r="J546" i="56" s="1"/>
  <c r="M533" i="56"/>
  <c r="J524" i="56" s="1"/>
  <c r="M522" i="56"/>
  <c r="J513" i="56" s="1"/>
  <c r="M511" i="56"/>
  <c r="J502" i="56" s="1"/>
  <c r="M500" i="56"/>
  <c r="J491" i="56" s="1"/>
  <c r="H478" i="56"/>
  <c r="M445" i="56"/>
  <c r="J436" i="56" s="1"/>
  <c r="H445" i="56"/>
  <c r="H434" i="56"/>
  <c r="M412" i="56"/>
  <c r="H379" i="56"/>
  <c r="H324" i="56"/>
  <c r="J293" i="56"/>
  <c r="H291" i="56"/>
  <c r="J216" i="56"/>
  <c r="H588" i="56"/>
  <c r="H544" i="56"/>
  <c r="H258" i="56"/>
  <c r="M632" i="56"/>
  <c r="H577" i="56"/>
  <c r="H412" i="56"/>
  <c r="M313" i="56"/>
  <c r="J304" i="56" s="1"/>
  <c r="H247" i="56"/>
  <c r="H203" i="56"/>
  <c r="H610" i="56"/>
  <c r="H500" i="56"/>
  <c r="H566" i="56"/>
  <c r="H467" i="56"/>
  <c r="H423" i="56"/>
  <c r="H313" i="56"/>
  <c r="H357" i="56"/>
  <c r="H335" i="56"/>
  <c r="M357" i="56"/>
  <c r="H555" i="56"/>
  <c r="M423" i="56"/>
  <c r="J414" i="56" s="1"/>
  <c r="M324" i="56"/>
  <c r="J315" i="56" s="1"/>
  <c r="H346" i="56"/>
  <c r="M335" i="56"/>
  <c r="J326" i="56" s="1"/>
  <c r="O632" i="56"/>
  <c r="I643" i="56"/>
  <c r="H511" i="56"/>
  <c r="M467" i="56"/>
  <c r="J458" i="56" s="1"/>
  <c r="M478" i="56"/>
  <c r="J469" i="56" s="1"/>
  <c r="M434" i="56"/>
  <c r="J425" i="56" s="1"/>
  <c r="M401" i="56"/>
  <c r="J392" i="56" s="1"/>
  <c r="M280" i="56"/>
  <c r="J271" i="56" s="1"/>
  <c r="N632" i="56"/>
  <c r="M456" i="56"/>
  <c r="J447" i="56" s="1"/>
  <c r="M489" i="56"/>
  <c r="J480" i="56" s="1"/>
  <c r="H401" i="56"/>
  <c r="M368" i="56"/>
  <c r="J359" i="56" s="1"/>
  <c r="H390" i="56"/>
  <c r="M379" i="56"/>
  <c r="J370" i="56" s="1"/>
  <c r="H302" i="56"/>
  <c r="M236" i="56"/>
  <c r="J227" i="56" s="1"/>
  <c r="H269" i="56"/>
  <c r="M258" i="56"/>
  <c r="J249" i="56" s="1"/>
  <c r="H225" i="56"/>
  <c r="M214" i="56"/>
  <c r="J205" i="56" s="1"/>
  <c r="M599" i="56"/>
  <c r="J590" i="56" s="1"/>
  <c r="M610" i="56"/>
  <c r="J601" i="56" s="1"/>
  <c r="H632" i="56"/>
  <c r="M544" i="56"/>
  <c r="J535" i="56" s="1"/>
  <c r="O357" i="56"/>
  <c r="C10" i="55"/>
  <c r="H11" i="55"/>
  <c r="F11" i="55"/>
  <c r="H9" i="55"/>
  <c r="F9" i="55"/>
  <c r="J260" i="56" l="1"/>
  <c r="J557" i="56"/>
  <c r="H57" i="56" s="1"/>
  <c r="F266" i="55" s="1"/>
  <c r="J403" i="56"/>
  <c r="H43" i="56" s="1"/>
  <c r="F252" i="55" s="1"/>
  <c r="J623" i="56"/>
  <c r="H63" i="56" s="1"/>
  <c r="F272" i="55" s="1"/>
  <c r="J348" i="56"/>
  <c r="H38" i="56" s="1"/>
  <c r="F247" i="55" s="1"/>
  <c r="H24" i="56"/>
  <c r="N24" i="56" s="1"/>
  <c r="H55" i="56"/>
  <c r="F264" i="55" s="1"/>
  <c r="H61" i="56"/>
  <c r="H60" i="56"/>
  <c r="F269" i="55" s="1"/>
  <c r="H25" i="56"/>
  <c r="F234" i="55" s="1"/>
  <c r="H29" i="56"/>
  <c r="M29" i="56" s="1"/>
  <c r="H27" i="56"/>
  <c r="F236" i="55" s="1"/>
  <c r="H40" i="56"/>
  <c r="F249" i="55" s="1"/>
  <c r="H39" i="56"/>
  <c r="F248" i="55" s="1"/>
  <c r="H50" i="56"/>
  <c r="F259" i="55" s="1"/>
  <c r="H47" i="56"/>
  <c r="F256" i="55" s="1"/>
  <c r="H31" i="56"/>
  <c r="M31" i="56" s="1"/>
  <c r="H42" i="56"/>
  <c r="F251" i="55" s="1"/>
  <c r="H45" i="56"/>
  <c r="F254" i="55" s="1"/>
  <c r="H49" i="56"/>
  <c r="F258" i="55" s="1"/>
  <c r="H48" i="56"/>
  <c r="H28" i="56"/>
  <c r="F237" i="55" s="1"/>
  <c r="H36" i="56"/>
  <c r="H35" i="56"/>
  <c r="M35" i="56" s="1"/>
  <c r="H44" i="56"/>
  <c r="H34" i="56"/>
  <c r="F243" i="55" s="1"/>
  <c r="H26" i="56"/>
  <c r="F235" i="55" s="1"/>
  <c r="H30" i="56"/>
  <c r="F239" i="55" s="1"/>
  <c r="H32" i="56"/>
  <c r="F241" i="55" s="1"/>
  <c r="H33" i="56"/>
  <c r="F242" i="55" s="1"/>
  <c r="H37" i="56"/>
  <c r="F246" i="55" s="1"/>
  <c r="H46" i="56"/>
  <c r="F255" i="55" s="1"/>
  <c r="H51" i="56"/>
  <c r="H52" i="56"/>
  <c r="F261" i="55" s="1"/>
  <c r="H53" i="56"/>
  <c r="F262" i="55" s="1"/>
  <c r="H54" i="56"/>
  <c r="F263" i="55" s="1"/>
  <c r="H56" i="56"/>
  <c r="F265" i="55" s="1"/>
  <c r="H58" i="56"/>
  <c r="F267" i="55" s="1"/>
  <c r="H62" i="56"/>
  <c r="F271" i="55" s="1"/>
  <c r="H41" i="56"/>
  <c r="F250" i="55" s="1"/>
  <c r="H59" i="56"/>
  <c r="F268" i="55" s="1"/>
  <c r="H7" i="55"/>
  <c r="F7" i="55"/>
  <c r="L50" i="56" l="1"/>
  <c r="L60" i="56"/>
  <c r="L55" i="56"/>
  <c r="M42" i="56"/>
  <c r="N55" i="56"/>
  <c r="N47" i="56"/>
  <c r="L30" i="56"/>
  <c r="N25" i="56"/>
  <c r="N51" i="56"/>
  <c r="F260" i="55"/>
  <c r="M44" i="56"/>
  <c r="F253" i="55"/>
  <c r="N29" i="56"/>
  <c r="F238" i="55"/>
  <c r="L24" i="56"/>
  <c r="F233" i="55"/>
  <c r="L35" i="56"/>
  <c r="F244" i="55"/>
  <c r="L48" i="56"/>
  <c r="F257" i="55"/>
  <c r="N31" i="56"/>
  <c r="F240" i="55"/>
  <c r="L61" i="56"/>
  <c r="F270" i="55"/>
  <c r="M36" i="56"/>
  <c r="F245" i="55"/>
  <c r="L63" i="56"/>
  <c r="N63" i="56"/>
  <c r="L45" i="56"/>
  <c r="N45" i="56"/>
  <c r="M40" i="56"/>
  <c r="M45" i="56"/>
  <c r="L40" i="56"/>
  <c r="N40" i="56"/>
  <c r="M55" i="56"/>
  <c r="N62" i="56"/>
  <c r="N58" i="56"/>
  <c r="M57" i="56"/>
  <c r="N56" i="56"/>
  <c r="L54" i="56"/>
  <c r="L53" i="56"/>
  <c r="M52" i="56"/>
  <c r="M51" i="56"/>
  <c r="L46" i="56"/>
  <c r="M37" i="56"/>
  <c r="L33" i="56"/>
  <c r="M32" i="56"/>
  <c r="N30" i="56"/>
  <c r="L34" i="56"/>
  <c r="L43" i="56"/>
  <c r="N44" i="56"/>
  <c r="N35" i="56"/>
  <c r="L36" i="56"/>
  <c r="N28" i="56"/>
  <c r="N48" i="56"/>
  <c r="N49" i="56"/>
  <c r="N42" i="56"/>
  <c r="L31" i="56"/>
  <c r="M63" i="56"/>
  <c r="M47" i="56"/>
  <c r="N50" i="56"/>
  <c r="N39" i="56"/>
  <c r="L27" i="56"/>
  <c r="L29" i="56"/>
  <c r="L25" i="56"/>
  <c r="N60" i="56"/>
  <c r="N61" i="56"/>
  <c r="M24" i="56"/>
  <c r="M60" i="56"/>
  <c r="M50" i="56"/>
  <c r="M48" i="56"/>
  <c r="M27" i="56"/>
  <c r="L47" i="56"/>
  <c r="L28" i="56"/>
  <c r="M28" i="56" s="1"/>
  <c r="L51" i="56"/>
  <c r="L44" i="56"/>
  <c r="L42" i="56"/>
  <c r="M61" i="56"/>
  <c r="M25" i="56"/>
  <c r="N36" i="56"/>
  <c r="M43" i="56"/>
  <c r="M34" i="56"/>
  <c r="N57" i="56"/>
  <c r="N52" i="56"/>
  <c r="L58" i="56"/>
  <c r="N43" i="56"/>
  <c r="L49" i="56"/>
  <c r="M30" i="56"/>
  <c r="M54" i="56"/>
  <c r="N32" i="56"/>
  <c r="L57" i="56"/>
  <c r="L62" i="56"/>
  <c r="N54" i="56"/>
  <c r="L37" i="56"/>
  <c r="N37" i="56"/>
  <c r="L52" i="56"/>
  <c r="M58" i="56"/>
  <c r="N27" i="56"/>
  <c r="M49" i="56"/>
  <c r="L39" i="56"/>
  <c r="M46" i="56"/>
  <c r="M39" i="56"/>
  <c r="N46" i="56"/>
  <c r="M56" i="56"/>
  <c r="M33" i="56"/>
  <c r="M53" i="56"/>
  <c r="M38" i="56"/>
  <c r="L38" i="56"/>
  <c r="N38" i="56"/>
  <c r="M62" i="56"/>
  <c r="N41" i="56"/>
  <c r="M41" i="56"/>
  <c r="L41" i="56"/>
  <c r="N53" i="56"/>
  <c r="L32" i="56"/>
  <c r="N33" i="56"/>
  <c r="M26" i="56"/>
  <c r="N26" i="56"/>
  <c r="L56" i="56"/>
  <c r="M59" i="56"/>
  <c r="L59" i="56"/>
  <c r="N59" i="56"/>
  <c r="L26" i="56"/>
  <c r="N34" i="56"/>
  <c r="H6" i="55"/>
  <c r="F6" i="55"/>
  <c r="H5" i="55" l="1"/>
  <c r="F5" i="55"/>
  <c r="G203" i="55" l="1"/>
  <c r="G202" i="55"/>
  <c r="G201" i="55"/>
  <c r="G200" i="55"/>
  <c r="G199" i="55"/>
  <c r="G198" i="55"/>
  <c r="G197" i="55"/>
  <c r="G196" i="55"/>
  <c r="G195" i="55"/>
  <c r="G194" i="55"/>
  <c r="G193" i="55"/>
  <c r="G192" i="55"/>
  <c r="G191" i="55"/>
  <c r="G190" i="55"/>
  <c r="G189" i="55"/>
  <c r="G188" i="55"/>
  <c r="G187" i="55"/>
  <c r="G186" i="55"/>
  <c r="G185" i="55"/>
  <c r="G184" i="55"/>
  <c r="G183" i="55"/>
  <c r="G182" i="55"/>
  <c r="G181" i="55"/>
  <c r="G180" i="55"/>
  <c r="G179" i="55"/>
  <c r="G178" i="55"/>
  <c r="G177" i="55"/>
  <c r="G176" i="55"/>
  <c r="G175" i="55"/>
  <c r="G174" i="55"/>
  <c r="G173" i="55"/>
  <c r="G172" i="55"/>
  <c r="G171" i="55"/>
  <c r="G170" i="55"/>
  <c r="G169" i="55"/>
  <c r="G168" i="55"/>
  <c r="G167" i="55"/>
  <c r="G166" i="55"/>
  <c r="G165" i="55"/>
  <c r="G164" i="55"/>
  <c r="G163" i="55"/>
  <c r="G162" i="55"/>
  <c r="G161" i="55"/>
  <c r="G160" i="55"/>
  <c r="G159" i="55"/>
  <c r="G158" i="55"/>
  <c r="G157" i="55"/>
  <c r="G156" i="55"/>
  <c r="G155" i="55"/>
  <c r="G154" i="55"/>
  <c r="I14" i="56" l="1"/>
  <c r="I15" i="56"/>
  <c r="I16" i="56"/>
  <c r="I17" i="56"/>
  <c r="I18" i="56"/>
  <c r="I19"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I47" i="56"/>
  <c r="I48" i="56"/>
  <c r="I49" i="56"/>
  <c r="I50" i="56"/>
  <c r="I51" i="56"/>
  <c r="I52" i="56"/>
  <c r="I53" i="56"/>
  <c r="I54" i="56"/>
  <c r="I55" i="56"/>
  <c r="I56" i="56"/>
  <c r="I57" i="56"/>
  <c r="I58" i="56"/>
  <c r="I59" i="56"/>
  <c r="I60" i="56"/>
  <c r="I61" i="56"/>
  <c r="I62" i="56"/>
  <c r="I63" i="56"/>
  <c r="AA37" i="2"/>
  <c r="AB37" i="2" s="1"/>
  <c r="AA38" i="2"/>
  <c r="AB38" i="2" s="1"/>
  <c r="AA39" i="2"/>
  <c r="AB39" i="2" s="1"/>
  <c r="AA40" i="2"/>
  <c r="AB40" i="2"/>
  <c r="AA41" i="2"/>
  <c r="AB41" i="2" s="1"/>
  <c r="AA42" i="2"/>
  <c r="AB42" i="2" s="1"/>
  <c r="AA43" i="2"/>
  <c r="AB43" i="2" s="1"/>
  <c r="AA44" i="2"/>
  <c r="AB44" i="2" s="1"/>
  <c r="AA45" i="2"/>
  <c r="AB45" i="2" s="1"/>
  <c r="AA46" i="2"/>
  <c r="AB46" i="2" s="1"/>
  <c r="AA47" i="2"/>
  <c r="AB47" i="2" s="1"/>
  <c r="AA48" i="2"/>
  <c r="AB48" i="2" s="1"/>
  <c r="AA49" i="2"/>
  <c r="AB49" i="2" s="1"/>
  <c r="AA50" i="2"/>
  <c r="AB50" i="2" s="1"/>
  <c r="AA51" i="2"/>
  <c r="AB51" i="2" s="1"/>
  <c r="AA52" i="2"/>
  <c r="AB52" i="2" s="1"/>
  <c r="AA53" i="2"/>
  <c r="AB53" i="2" s="1"/>
  <c r="AA54" i="2"/>
  <c r="AB54" i="2" s="1"/>
  <c r="AA55" i="2"/>
  <c r="AB55" i="2" s="1"/>
  <c r="AA56" i="2"/>
  <c r="AB56" i="2" s="1"/>
  <c r="AA57" i="2"/>
  <c r="AB57" i="2" s="1"/>
  <c r="AA58" i="2"/>
  <c r="AB58" i="2" s="1"/>
  <c r="AA59" i="2"/>
  <c r="AB59" i="2" s="1"/>
  <c r="AA60" i="2"/>
  <c r="AB60" i="2" s="1"/>
  <c r="AA61" i="2"/>
  <c r="AB61" i="2" s="1"/>
  <c r="AA62" i="2"/>
  <c r="AB62" i="2" s="1"/>
  <c r="AA63" i="2"/>
  <c r="AB63" i="2" s="1"/>
  <c r="AA64" i="2"/>
  <c r="AB64" i="2" s="1"/>
  <c r="AA65" i="2"/>
  <c r="AB65" i="2" s="1"/>
  <c r="AA66" i="2"/>
  <c r="AB66" i="2" s="1"/>
  <c r="AA67" i="2"/>
  <c r="AB67" i="2" s="1"/>
  <c r="AA68" i="2"/>
  <c r="AB68" i="2" s="1"/>
  <c r="AA69" i="2"/>
  <c r="AB69" i="2" s="1"/>
  <c r="AA70" i="2"/>
  <c r="AB70" i="2" s="1"/>
  <c r="AA71" i="2"/>
  <c r="AB71" i="2" s="1"/>
  <c r="AA72" i="2"/>
  <c r="AB72" i="2" s="1"/>
  <c r="AA73" i="2"/>
  <c r="AB73" i="2" s="1"/>
  <c r="AA74" i="2"/>
  <c r="AB74" i="2" s="1"/>
  <c r="AA75" i="2"/>
  <c r="AB75" i="2" s="1"/>
  <c r="AA76" i="2"/>
  <c r="AB76" i="2" s="1"/>
  <c r="AA77" i="2"/>
  <c r="AB77" i="2" s="1"/>
  <c r="AA78" i="2"/>
  <c r="AB78" i="2" s="1"/>
  <c r="AA79" i="2"/>
  <c r="AB79" i="2" s="1"/>
  <c r="AA80" i="2"/>
  <c r="AB80" i="2" s="1"/>
  <c r="AA81" i="2"/>
  <c r="AB81" i="2" s="1"/>
  <c r="AA82" i="2"/>
  <c r="AB82" i="2" s="1"/>
  <c r="AA83" i="2"/>
  <c r="AB83" i="2" s="1"/>
  <c r="AA84" i="2"/>
  <c r="AB84" i="2" s="1"/>
  <c r="AA85" i="2"/>
  <c r="AB85" i="2" s="1"/>
  <c r="AA86" i="2"/>
  <c r="AB86" i="2" s="1"/>
  <c r="AA87" i="2"/>
  <c r="AB87" i="2" s="1"/>
  <c r="AA88" i="2"/>
  <c r="AB88" i="2" s="1"/>
  <c r="AA89" i="2"/>
  <c r="AB89" i="2" s="1"/>
  <c r="AA90" i="2"/>
  <c r="AB90" i="2" s="1"/>
  <c r="AA91" i="2"/>
  <c r="AB91" i="2" s="1"/>
  <c r="AA92" i="2"/>
  <c r="AB92" i="2" s="1"/>
  <c r="AA93" i="2"/>
  <c r="AB93" i="2" s="1"/>
  <c r="AA94" i="2"/>
  <c r="AB94" i="2" s="1"/>
  <c r="AA95" i="2"/>
  <c r="AB95" i="2" s="1"/>
  <c r="AA96" i="2"/>
  <c r="AB96" i="2" s="1"/>
  <c r="AA97" i="2"/>
  <c r="AB97" i="2" s="1"/>
  <c r="AA98" i="2"/>
  <c r="AB98" i="2" s="1"/>
  <c r="AA99" i="2"/>
  <c r="AB99" i="2" s="1"/>
  <c r="AA100" i="2"/>
  <c r="AB100" i="2" s="1"/>
  <c r="AA101" i="2"/>
  <c r="AB101" i="2" s="1"/>
  <c r="AA102" i="2"/>
  <c r="AB102" i="2" s="1"/>
  <c r="AA103" i="2"/>
  <c r="AB103" i="2" s="1"/>
  <c r="AA104" i="2"/>
  <c r="AB104" i="2" s="1"/>
  <c r="AA105" i="2"/>
  <c r="AB105" i="2" s="1"/>
  <c r="AA106" i="2"/>
  <c r="AB106" i="2" s="1"/>
  <c r="AA107" i="2"/>
  <c r="AB107" i="2" s="1"/>
  <c r="AA108" i="2"/>
  <c r="AB108" i="2" s="1"/>
  <c r="AA109" i="2"/>
  <c r="AB109" i="2" s="1"/>
  <c r="AA110" i="2"/>
  <c r="AB110" i="2" s="1"/>
  <c r="AA111" i="2"/>
  <c r="AB111" i="2" s="1"/>
  <c r="AA112" i="2"/>
  <c r="AB112" i="2" s="1"/>
  <c r="AA113" i="2"/>
  <c r="AB113" i="2" s="1"/>
  <c r="AA114" i="2"/>
  <c r="AB114" i="2" s="1"/>
  <c r="AA115" i="2"/>
  <c r="AB115" i="2" s="1"/>
  <c r="AA116" i="2"/>
  <c r="AB116" i="2" s="1"/>
  <c r="AA117" i="2"/>
  <c r="AB117" i="2" s="1"/>
  <c r="I64" i="56" l="1"/>
  <c r="AA1012" i="15"/>
  <c r="AB1012" i="15" s="1"/>
  <c r="AA1011" i="15"/>
  <c r="AB1011" i="15" s="1"/>
  <c r="AA1010" i="15"/>
  <c r="AB1010" i="15" s="1"/>
  <c r="AA1009" i="15"/>
  <c r="AB1009" i="15" s="1"/>
  <c r="AA1008" i="15"/>
  <c r="AB1008" i="15" s="1"/>
  <c r="AA1007" i="15"/>
  <c r="AB1007" i="15" s="1"/>
  <c r="AA1006" i="15"/>
  <c r="AB1006" i="15" s="1"/>
  <c r="AA1005" i="15"/>
  <c r="AB1005" i="15" s="1"/>
  <c r="AA1004" i="15"/>
  <c r="AB1004" i="15" s="1"/>
  <c r="AA1003" i="15"/>
  <c r="AB1003" i="15" s="1"/>
  <c r="AA1002" i="15"/>
  <c r="AB1002" i="15" s="1"/>
  <c r="AA1001" i="15"/>
  <c r="AB1001" i="15" s="1"/>
  <c r="AA1000" i="15"/>
  <c r="AB1000" i="15" s="1"/>
  <c r="AA999" i="15"/>
  <c r="AB999" i="15" s="1"/>
  <c r="AA998" i="15"/>
  <c r="AB998" i="15" s="1"/>
  <c r="AA997" i="15"/>
  <c r="AB997" i="15" s="1"/>
  <c r="AA996" i="15"/>
  <c r="AB996" i="15" s="1"/>
  <c r="AA995" i="15"/>
  <c r="AB995" i="15" s="1"/>
  <c r="AA994" i="15"/>
  <c r="AB994" i="15" s="1"/>
  <c r="AA993" i="15"/>
  <c r="AB993" i="15" s="1"/>
  <c r="AA992" i="15"/>
  <c r="AB992" i="15" s="1"/>
  <c r="AA991" i="15"/>
  <c r="AB991" i="15" s="1"/>
  <c r="AA990" i="15"/>
  <c r="AB990" i="15" s="1"/>
  <c r="AA989" i="15"/>
  <c r="AB989" i="15" s="1"/>
  <c r="AA988" i="15"/>
  <c r="AB988" i="15" s="1"/>
  <c r="AA987" i="15"/>
  <c r="AB987" i="15" s="1"/>
  <c r="AA986" i="15"/>
  <c r="AB986" i="15" s="1"/>
  <c r="AA985" i="15"/>
  <c r="AB985" i="15" s="1"/>
  <c r="AA984" i="15"/>
  <c r="AB984" i="15" s="1"/>
  <c r="AA983" i="15"/>
  <c r="AB983" i="15" s="1"/>
  <c r="AA982" i="15"/>
  <c r="AB982" i="15" s="1"/>
  <c r="AA981" i="15"/>
  <c r="AB981" i="15" s="1"/>
  <c r="AA980" i="15"/>
  <c r="AB980" i="15" s="1"/>
  <c r="AA979" i="15"/>
  <c r="AB979" i="15" s="1"/>
  <c r="AA978" i="15"/>
  <c r="AB978" i="15" s="1"/>
  <c r="AA977" i="15"/>
  <c r="AB977" i="15" s="1"/>
  <c r="AA976" i="15"/>
  <c r="AB976" i="15" s="1"/>
  <c r="AA975" i="15"/>
  <c r="AB975" i="15" s="1"/>
  <c r="AA974" i="15"/>
  <c r="AB974" i="15" s="1"/>
  <c r="AA973" i="15"/>
  <c r="AB973" i="15" s="1"/>
  <c r="AA972" i="15"/>
  <c r="AB972" i="15" s="1"/>
  <c r="AA971" i="15"/>
  <c r="AB971" i="15" s="1"/>
  <c r="AA970" i="15"/>
  <c r="AB970" i="15" s="1"/>
  <c r="AA969" i="15"/>
  <c r="AB969" i="15" s="1"/>
  <c r="AA968" i="15"/>
  <c r="AB968" i="15" s="1"/>
  <c r="AA967" i="15"/>
  <c r="AB967" i="15" s="1"/>
  <c r="AA966" i="15"/>
  <c r="AB966" i="15" s="1"/>
  <c r="AA965" i="15"/>
  <c r="AB965" i="15" s="1"/>
  <c r="AA964" i="15"/>
  <c r="AB964" i="15" s="1"/>
  <c r="AA963" i="15"/>
  <c r="AB963" i="15" s="1"/>
  <c r="AA962" i="15"/>
  <c r="AB962" i="15" s="1"/>
  <c r="AA961" i="15"/>
  <c r="AB961" i="15" s="1"/>
  <c r="AA960" i="15"/>
  <c r="AB960" i="15" s="1"/>
  <c r="AA959" i="15"/>
  <c r="AB959" i="15" s="1"/>
  <c r="AA958" i="15"/>
  <c r="AB958" i="15" s="1"/>
  <c r="AA957" i="15"/>
  <c r="AB957" i="15" s="1"/>
  <c r="AA956" i="15"/>
  <c r="AB956" i="15" s="1"/>
  <c r="AA955" i="15"/>
  <c r="AB955" i="15" s="1"/>
  <c r="AA954" i="15"/>
  <c r="AB954" i="15" s="1"/>
  <c r="AA953" i="15"/>
  <c r="AB953" i="15" s="1"/>
  <c r="AA952" i="15"/>
  <c r="AB952" i="15" s="1"/>
  <c r="AA951" i="15"/>
  <c r="AB951" i="15" s="1"/>
  <c r="AA950" i="15"/>
  <c r="AB950" i="15" s="1"/>
  <c r="AA949" i="15"/>
  <c r="AB949" i="15" s="1"/>
  <c r="AA948" i="15"/>
  <c r="AB948" i="15" s="1"/>
  <c r="AA947" i="15"/>
  <c r="AB947" i="15" s="1"/>
  <c r="AA946" i="15"/>
  <c r="AB946" i="15" s="1"/>
  <c r="AA945" i="15"/>
  <c r="AB945" i="15" s="1"/>
  <c r="AA944" i="15"/>
  <c r="AB944" i="15" s="1"/>
  <c r="AA943" i="15"/>
  <c r="AB943" i="15" s="1"/>
  <c r="AA942" i="15"/>
  <c r="AB942" i="15" s="1"/>
  <c r="AA941" i="15"/>
  <c r="AB941" i="15" s="1"/>
  <c r="AA940" i="15"/>
  <c r="AB940" i="15" s="1"/>
  <c r="AA939" i="15"/>
  <c r="AB939" i="15" s="1"/>
  <c r="AA938" i="15"/>
  <c r="AB938" i="15" s="1"/>
  <c r="AA937" i="15"/>
  <c r="AB937" i="15" s="1"/>
  <c r="AA936" i="15"/>
  <c r="AB936" i="15" s="1"/>
  <c r="AA935" i="15"/>
  <c r="AB935" i="15" s="1"/>
  <c r="AA934" i="15"/>
  <c r="AB934" i="15" s="1"/>
  <c r="AA933" i="15"/>
  <c r="AB933" i="15" s="1"/>
  <c r="AA932" i="15"/>
  <c r="AB932" i="15" s="1"/>
  <c r="AA931" i="15"/>
  <c r="AB931" i="15" s="1"/>
  <c r="AA930" i="15"/>
  <c r="AB930" i="15" s="1"/>
  <c r="AA929" i="15"/>
  <c r="AB929" i="15" s="1"/>
  <c r="AA928" i="15"/>
  <c r="AB928" i="15" s="1"/>
  <c r="AA927" i="15"/>
  <c r="AB927" i="15" s="1"/>
  <c r="AA926" i="15"/>
  <c r="AB926" i="15" s="1"/>
  <c r="AA925" i="15"/>
  <c r="AB925" i="15" s="1"/>
  <c r="AA924" i="15"/>
  <c r="AB924" i="15" s="1"/>
  <c r="AA923" i="15"/>
  <c r="AB923" i="15" s="1"/>
  <c r="AA922" i="15"/>
  <c r="AB922" i="15" s="1"/>
  <c r="AA921" i="15"/>
  <c r="AB921" i="15" s="1"/>
  <c r="AA920" i="15"/>
  <c r="AB920" i="15" s="1"/>
  <c r="AA919" i="15"/>
  <c r="AB919" i="15" s="1"/>
  <c r="AA918" i="15"/>
  <c r="AB918" i="15" s="1"/>
  <c r="AA917" i="15"/>
  <c r="AB917" i="15" s="1"/>
  <c r="AA916" i="15"/>
  <c r="AB916" i="15" s="1"/>
  <c r="AA915" i="15"/>
  <c r="AB915" i="15" s="1"/>
  <c r="AA914" i="15"/>
  <c r="AB914" i="15" s="1"/>
  <c r="AA913" i="15"/>
  <c r="AB913" i="15" s="1"/>
  <c r="AA912" i="15"/>
  <c r="AB912" i="15" s="1"/>
  <c r="AA911" i="15"/>
  <c r="AB911" i="15" s="1"/>
  <c r="AA910" i="15"/>
  <c r="AB910" i="15" s="1"/>
  <c r="AA909" i="15"/>
  <c r="AB909" i="15" s="1"/>
  <c r="AA908" i="15"/>
  <c r="AB908" i="15" s="1"/>
  <c r="AA907" i="15"/>
  <c r="AB907" i="15" s="1"/>
  <c r="AA906" i="15"/>
  <c r="AB906" i="15" s="1"/>
  <c r="AA905" i="15"/>
  <c r="AB905" i="15" s="1"/>
  <c r="AA904" i="15"/>
  <c r="AB904" i="15" s="1"/>
  <c r="AA903" i="15"/>
  <c r="AB903" i="15" s="1"/>
  <c r="AA902" i="15"/>
  <c r="AB902" i="15" s="1"/>
  <c r="AA901" i="15"/>
  <c r="AB901" i="15" s="1"/>
  <c r="AA900" i="15"/>
  <c r="AB900" i="15" s="1"/>
  <c r="AA899" i="15"/>
  <c r="AB899" i="15" s="1"/>
  <c r="AA898" i="15"/>
  <c r="AB898" i="15" s="1"/>
  <c r="AA897" i="15"/>
  <c r="AB897" i="15" s="1"/>
  <c r="AA896" i="15"/>
  <c r="AB896" i="15" s="1"/>
  <c r="AA895" i="15"/>
  <c r="AB895" i="15" s="1"/>
  <c r="AA894" i="15"/>
  <c r="AB894" i="15" s="1"/>
  <c r="AA893" i="15"/>
  <c r="AB893" i="15" s="1"/>
  <c r="AA892" i="15"/>
  <c r="AB892" i="15" s="1"/>
  <c r="AA891" i="15"/>
  <c r="AB891" i="15" s="1"/>
  <c r="AA890" i="15"/>
  <c r="AB890" i="15" s="1"/>
  <c r="AA889" i="15"/>
  <c r="AB889" i="15" s="1"/>
  <c r="AA888" i="15"/>
  <c r="AB888" i="15" s="1"/>
  <c r="AA887" i="15"/>
  <c r="AB887" i="15" s="1"/>
  <c r="AA886" i="15"/>
  <c r="AB886" i="15" s="1"/>
  <c r="AA885" i="15"/>
  <c r="AB885" i="15" s="1"/>
  <c r="AA884" i="15"/>
  <c r="AB884" i="15" s="1"/>
  <c r="AA883" i="15"/>
  <c r="AB883" i="15" s="1"/>
  <c r="AA882" i="15"/>
  <c r="AB882" i="15" s="1"/>
  <c r="AA881" i="15"/>
  <c r="AB881" i="15" s="1"/>
  <c r="AA880" i="15"/>
  <c r="AB880" i="15" s="1"/>
  <c r="AA879" i="15"/>
  <c r="AB879" i="15" s="1"/>
  <c r="AA878" i="15"/>
  <c r="AB878" i="15" s="1"/>
  <c r="AA877" i="15"/>
  <c r="AB877" i="15" s="1"/>
  <c r="AA876" i="15"/>
  <c r="AB876" i="15" s="1"/>
  <c r="AA875" i="15"/>
  <c r="AB875" i="15" s="1"/>
  <c r="AA874" i="15"/>
  <c r="AB874" i="15" s="1"/>
  <c r="AA873" i="15"/>
  <c r="AB873" i="15" s="1"/>
  <c r="AA872" i="15"/>
  <c r="AB872" i="15" s="1"/>
  <c r="AA871" i="15"/>
  <c r="AB871" i="15" s="1"/>
  <c r="AA870" i="15"/>
  <c r="AB870" i="15" s="1"/>
  <c r="AA869" i="15"/>
  <c r="AB869" i="15" s="1"/>
  <c r="AA868" i="15"/>
  <c r="AB868" i="15" s="1"/>
  <c r="AA867" i="15"/>
  <c r="AB867" i="15" s="1"/>
  <c r="AA866" i="15"/>
  <c r="AB866" i="15" s="1"/>
  <c r="AA865" i="15"/>
  <c r="AB865" i="15" s="1"/>
  <c r="AA864" i="15"/>
  <c r="AB864" i="15" s="1"/>
  <c r="AA863" i="15"/>
  <c r="AB863" i="15" s="1"/>
  <c r="AA862" i="15"/>
  <c r="AB862" i="15" s="1"/>
  <c r="AA861" i="15"/>
  <c r="AB861" i="15" s="1"/>
  <c r="AA860" i="15"/>
  <c r="AB860" i="15" s="1"/>
  <c r="AA859" i="15"/>
  <c r="AB859" i="15" s="1"/>
  <c r="AA858" i="15"/>
  <c r="AB858" i="15" s="1"/>
  <c r="AA857" i="15"/>
  <c r="AB857" i="15" s="1"/>
  <c r="AA856" i="15"/>
  <c r="AB856" i="15" s="1"/>
  <c r="AA855" i="15"/>
  <c r="AB855" i="15" s="1"/>
  <c r="AA854" i="15"/>
  <c r="AB854" i="15" s="1"/>
  <c r="AA853" i="15"/>
  <c r="AB853" i="15" s="1"/>
  <c r="AA852" i="15"/>
  <c r="AB852" i="15" s="1"/>
  <c r="AA851" i="15"/>
  <c r="AB851" i="15" s="1"/>
  <c r="AA850" i="15"/>
  <c r="AB850" i="15" s="1"/>
  <c r="AA849" i="15"/>
  <c r="AB849" i="15" s="1"/>
  <c r="AA848" i="15"/>
  <c r="AB848" i="15" s="1"/>
  <c r="AA847" i="15"/>
  <c r="AB847" i="15" s="1"/>
  <c r="AA846" i="15"/>
  <c r="AB846" i="15" s="1"/>
  <c r="AA845" i="15"/>
  <c r="AB845" i="15" s="1"/>
  <c r="AA844" i="15"/>
  <c r="AB844" i="15" s="1"/>
  <c r="AA843" i="15"/>
  <c r="AB843" i="15" s="1"/>
  <c r="AA842" i="15"/>
  <c r="AB842" i="15" s="1"/>
  <c r="AA841" i="15"/>
  <c r="AB841" i="15" s="1"/>
  <c r="AA840" i="15"/>
  <c r="AB840" i="15" s="1"/>
  <c r="AA839" i="15"/>
  <c r="AB839" i="15" s="1"/>
  <c r="AA838" i="15"/>
  <c r="AB838" i="15" s="1"/>
  <c r="AA837" i="15"/>
  <c r="AB837" i="15" s="1"/>
  <c r="AA836" i="15"/>
  <c r="AB836" i="15" s="1"/>
  <c r="AA835" i="15"/>
  <c r="AB835" i="15" s="1"/>
  <c r="AA834" i="15"/>
  <c r="AB834" i="15" s="1"/>
  <c r="AA833" i="15"/>
  <c r="AB833" i="15" s="1"/>
  <c r="AA832" i="15"/>
  <c r="AB832" i="15" s="1"/>
  <c r="AA831" i="15"/>
  <c r="AB831" i="15" s="1"/>
  <c r="AA830" i="15"/>
  <c r="AB830" i="15" s="1"/>
  <c r="AA829" i="15"/>
  <c r="AB829" i="15" s="1"/>
  <c r="AA828" i="15"/>
  <c r="AB828" i="15" s="1"/>
  <c r="AA827" i="15"/>
  <c r="AB827" i="15" s="1"/>
  <c r="AA826" i="15"/>
  <c r="AB826" i="15" s="1"/>
  <c r="AA825" i="15"/>
  <c r="AB825" i="15" s="1"/>
  <c r="AA824" i="15"/>
  <c r="AB824" i="15" s="1"/>
  <c r="AA823" i="15"/>
  <c r="AB823" i="15" s="1"/>
  <c r="AA822" i="15"/>
  <c r="AB822" i="15" s="1"/>
  <c r="AA821" i="15"/>
  <c r="AB821" i="15" s="1"/>
  <c r="AA820" i="15"/>
  <c r="AB820" i="15" s="1"/>
  <c r="AA819" i="15"/>
  <c r="AB819" i="15" s="1"/>
  <c r="AA818" i="15"/>
  <c r="AB818" i="15" s="1"/>
  <c r="AA817" i="15"/>
  <c r="AB817" i="15" s="1"/>
  <c r="AA816" i="15"/>
  <c r="AB816" i="15" s="1"/>
  <c r="AA815" i="15"/>
  <c r="AB815" i="15" s="1"/>
  <c r="AA814" i="15"/>
  <c r="AB814" i="15" s="1"/>
  <c r="AA813" i="15"/>
  <c r="AB813" i="15" s="1"/>
  <c r="AA812" i="15"/>
  <c r="AB812" i="15" s="1"/>
  <c r="AA811" i="15"/>
  <c r="AB811" i="15" s="1"/>
  <c r="AA810" i="15"/>
  <c r="AB810" i="15" s="1"/>
  <c r="AA809" i="15"/>
  <c r="AB809" i="15" s="1"/>
  <c r="AA808" i="15"/>
  <c r="AB808" i="15" s="1"/>
  <c r="AA807" i="15"/>
  <c r="AB807" i="15" s="1"/>
  <c r="AA806" i="15"/>
  <c r="AB806" i="15" s="1"/>
  <c r="AA805" i="15"/>
  <c r="AB805" i="15" s="1"/>
  <c r="AA804" i="15"/>
  <c r="AB804" i="15" s="1"/>
  <c r="AA803" i="15"/>
  <c r="AB803" i="15" s="1"/>
  <c r="AA802" i="15"/>
  <c r="AB802" i="15" s="1"/>
  <c r="AA801" i="15"/>
  <c r="AB801" i="15" s="1"/>
  <c r="AA800" i="15"/>
  <c r="AB800" i="15" s="1"/>
  <c r="AA799" i="15"/>
  <c r="AB799" i="15" s="1"/>
  <c r="AA798" i="15"/>
  <c r="AB798" i="15" s="1"/>
  <c r="AA797" i="15"/>
  <c r="AB797" i="15" s="1"/>
  <c r="AA796" i="15"/>
  <c r="AB796" i="15" s="1"/>
  <c r="AA795" i="15"/>
  <c r="AB795" i="15" s="1"/>
  <c r="AA794" i="15"/>
  <c r="AB794" i="15" s="1"/>
  <c r="AA793" i="15"/>
  <c r="AB793" i="15" s="1"/>
  <c r="AA792" i="15"/>
  <c r="AB792" i="15" s="1"/>
  <c r="AA791" i="15"/>
  <c r="AB791" i="15" s="1"/>
  <c r="AA790" i="15"/>
  <c r="AB790" i="15" s="1"/>
  <c r="AA789" i="15"/>
  <c r="AB789" i="15" s="1"/>
  <c r="AA788" i="15"/>
  <c r="AB788" i="15" s="1"/>
  <c r="AA787" i="15"/>
  <c r="AB787" i="15" s="1"/>
  <c r="AA786" i="15"/>
  <c r="AB786" i="15" s="1"/>
  <c r="AA785" i="15"/>
  <c r="AB785" i="15" s="1"/>
  <c r="AA784" i="15"/>
  <c r="AB784" i="15" s="1"/>
  <c r="AA783" i="15"/>
  <c r="AB783" i="15" s="1"/>
  <c r="AA782" i="15"/>
  <c r="AB782" i="15" s="1"/>
  <c r="AA781" i="15"/>
  <c r="AB781" i="15" s="1"/>
  <c r="AA780" i="15"/>
  <c r="AB780" i="15" s="1"/>
  <c r="AA779" i="15"/>
  <c r="AB779" i="15" s="1"/>
  <c r="AA778" i="15"/>
  <c r="AB778" i="15" s="1"/>
  <c r="AA777" i="15"/>
  <c r="AB777" i="15" s="1"/>
  <c r="AA776" i="15"/>
  <c r="AB776" i="15" s="1"/>
  <c r="AA775" i="15"/>
  <c r="AB775" i="15" s="1"/>
  <c r="AA774" i="15"/>
  <c r="AB774" i="15" s="1"/>
  <c r="AA773" i="15"/>
  <c r="AB773" i="15" s="1"/>
  <c r="AA772" i="15"/>
  <c r="AB772" i="15" s="1"/>
  <c r="AA771" i="15"/>
  <c r="AB771" i="15" s="1"/>
  <c r="AA770" i="15"/>
  <c r="AB770" i="15" s="1"/>
  <c r="AA769" i="15"/>
  <c r="AB769" i="15" s="1"/>
  <c r="AA768" i="15"/>
  <c r="AB768" i="15" s="1"/>
  <c r="AA767" i="15"/>
  <c r="AB767" i="15" s="1"/>
  <c r="AA766" i="15"/>
  <c r="AB766" i="15" s="1"/>
  <c r="AA765" i="15"/>
  <c r="AB765" i="15" s="1"/>
  <c r="AA764" i="15"/>
  <c r="AB764" i="15" s="1"/>
  <c r="AA763" i="15"/>
  <c r="AB763" i="15" s="1"/>
  <c r="AA762" i="15"/>
  <c r="AB762" i="15" s="1"/>
  <c r="AA761" i="15"/>
  <c r="AB761" i="15" s="1"/>
  <c r="AA760" i="15"/>
  <c r="AB760" i="15" s="1"/>
  <c r="AA759" i="15"/>
  <c r="AB759" i="15" s="1"/>
  <c r="AA758" i="15"/>
  <c r="AB758" i="15" s="1"/>
  <c r="AA757" i="15"/>
  <c r="AB757" i="15" s="1"/>
  <c r="AA756" i="15"/>
  <c r="AB756" i="15" s="1"/>
  <c r="AA755" i="15"/>
  <c r="AB755" i="15" s="1"/>
  <c r="AA754" i="15"/>
  <c r="AB754" i="15" s="1"/>
  <c r="AA753" i="15"/>
  <c r="AB753" i="15" s="1"/>
  <c r="AA752" i="15"/>
  <c r="AB752" i="15" s="1"/>
  <c r="AA751" i="15"/>
  <c r="AB751" i="15" s="1"/>
  <c r="AA750" i="15"/>
  <c r="AB750" i="15" s="1"/>
  <c r="AA749" i="15"/>
  <c r="AB749" i="15" s="1"/>
  <c r="AA748" i="15"/>
  <c r="AB748" i="15" s="1"/>
  <c r="AA747" i="15"/>
  <c r="AB747" i="15" s="1"/>
  <c r="AA746" i="15"/>
  <c r="AB746" i="15" s="1"/>
  <c r="AA745" i="15"/>
  <c r="AB745" i="15" s="1"/>
  <c r="AA744" i="15"/>
  <c r="AB744" i="15" s="1"/>
  <c r="AA743" i="15"/>
  <c r="AB743" i="15" s="1"/>
  <c r="AA742" i="15"/>
  <c r="AB742" i="15" s="1"/>
  <c r="AA741" i="15"/>
  <c r="AB741" i="15" s="1"/>
  <c r="AA740" i="15"/>
  <c r="AB740" i="15" s="1"/>
  <c r="AA739" i="15"/>
  <c r="AB739" i="15" s="1"/>
  <c r="AA738" i="15"/>
  <c r="AB738" i="15" s="1"/>
  <c r="AA737" i="15"/>
  <c r="AB737" i="15" s="1"/>
  <c r="AA736" i="15"/>
  <c r="AB736" i="15" s="1"/>
  <c r="AA735" i="15"/>
  <c r="AB735" i="15" s="1"/>
  <c r="AA734" i="15"/>
  <c r="AB734" i="15" s="1"/>
  <c r="AA733" i="15"/>
  <c r="AB733" i="15" s="1"/>
  <c r="AA732" i="15"/>
  <c r="AB732" i="15" s="1"/>
  <c r="AA731" i="15"/>
  <c r="AB731" i="15" s="1"/>
  <c r="AA730" i="15"/>
  <c r="AB730" i="15" s="1"/>
  <c r="AA729" i="15"/>
  <c r="AB729" i="15" s="1"/>
  <c r="AA728" i="15"/>
  <c r="AB728" i="15" s="1"/>
  <c r="AA727" i="15"/>
  <c r="AB727" i="15" s="1"/>
  <c r="AA726" i="15"/>
  <c r="AB726" i="15" s="1"/>
  <c r="AA725" i="15"/>
  <c r="AB725" i="15" s="1"/>
  <c r="AA724" i="15"/>
  <c r="AB724" i="15" s="1"/>
  <c r="AA723" i="15"/>
  <c r="AB723" i="15" s="1"/>
  <c r="AA722" i="15"/>
  <c r="AB722" i="15" s="1"/>
  <c r="AA721" i="15"/>
  <c r="AB721" i="15" s="1"/>
  <c r="AA720" i="15"/>
  <c r="AB720" i="15" s="1"/>
  <c r="AA719" i="15"/>
  <c r="AB719" i="15" s="1"/>
  <c r="AA718" i="15"/>
  <c r="AB718" i="15" s="1"/>
  <c r="AA717" i="15"/>
  <c r="AB717" i="15" s="1"/>
  <c r="AA716" i="15"/>
  <c r="AB716" i="15" s="1"/>
  <c r="AA715" i="15"/>
  <c r="AB715" i="15" s="1"/>
  <c r="AA714" i="15"/>
  <c r="AB714" i="15" s="1"/>
  <c r="AA713" i="15"/>
  <c r="AB713" i="15" s="1"/>
  <c r="AA712" i="15"/>
  <c r="AB712" i="15" s="1"/>
  <c r="AA711" i="15"/>
  <c r="AB711" i="15" s="1"/>
  <c r="AA710" i="15"/>
  <c r="AB710" i="15" s="1"/>
  <c r="AA709" i="15"/>
  <c r="AB709" i="15" s="1"/>
  <c r="AA708" i="15"/>
  <c r="AB708" i="15" s="1"/>
  <c r="AA707" i="15"/>
  <c r="AB707" i="15" s="1"/>
  <c r="AA706" i="15"/>
  <c r="AB706" i="15" s="1"/>
  <c r="AA705" i="15"/>
  <c r="AB705" i="15" s="1"/>
  <c r="AA704" i="15"/>
  <c r="AB704" i="15" s="1"/>
  <c r="AA703" i="15"/>
  <c r="AB703" i="15" s="1"/>
  <c r="AA702" i="15"/>
  <c r="AB702" i="15" s="1"/>
  <c r="AA701" i="15"/>
  <c r="AB701" i="15" s="1"/>
  <c r="AA700" i="15"/>
  <c r="AB700" i="15" s="1"/>
  <c r="AA699" i="15"/>
  <c r="AB699" i="15" s="1"/>
  <c r="AA698" i="15"/>
  <c r="AB698" i="15" s="1"/>
  <c r="AA697" i="15"/>
  <c r="AB697" i="15" s="1"/>
  <c r="AA696" i="15"/>
  <c r="AB696" i="15" s="1"/>
  <c r="AA695" i="15"/>
  <c r="AB695" i="15" s="1"/>
  <c r="AA694" i="15"/>
  <c r="AB694" i="15" s="1"/>
  <c r="AA693" i="15"/>
  <c r="AB693" i="15" s="1"/>
  <c r="AA692" i="15"/>
  <c r="AB692" i="15" s="1"/>
  <c r="AA691" i="15"/>
  <c r="AB691" i="15" s="1"/>
  <c r="AA690" i="15"/>
  <c r="AB690" i="15" s="1"/>
  <c r="AA689" i="15"/>
  <c r="AB689" i="15" s="1"/>
  <c r="AA688" i="15"/>
  <c r="AB688" i="15" s="1"/>
  <c r="AA687" i="15"/>
  <c r="AB687" i="15" s="1"/>
  <c r="AA686" i="15"/>
  <c r="AB686" i="15" s="1"/>
  <c r="AA685" i="15"/>
  <c r="AB685" i="15" s="1"/>
  <c r="AA684" i="15"/>
  <c r="AB684" i="15" s="1"/>
  <c r="AA683" i="15"/>
  <c r="AB683" i="15" s="1"/>
  <c r="AA682" i="15"/>
  <c r="AB682" i="15" s="1"/>
  <c r="AA681" i="15"/>
  <c r="AB681" i="15" s="1"/>
  <c r="AA680" i="15"/>
  <c r="AB680" i="15" s="1"/>
  <c r="AA679" i="15"/>
  <c r="AB679" i="15" s="1"/>
  <c r="AA678" i="15"/>
  <c r="AB678" i="15" s="1"/>
  <c r="AA677" i="15"/>
  <c r="AB677" i="15" s="1"/>
  <c r="AA676" i="15"/>
  <c r="AB676" i="15" s="1"/>
  <c r="AA675" i="15"/>
  <c r="AB675" i="15" s="1"/>
  <c r="AA674" i="15"/>
  <c r="AB674" i="15" s="1"/>
  <c r="AA673" i="15"/>
  <c r="AB673" i="15" s="1"/>
  <c r="AA672" i="15"/>
  <c r="AB672" i="15" s="1"/>
  <c r="AA671" i="15"/>
  <c r="AB671" i="15" s="1"/>
  <c r="AA670" i="15"/>
  <c r="AB670" i="15" s="1"/>
  <c r="AA669" i="15"/>
  <c r="AB669" i="15" s="1"/>
  <c r="AA668" i="15"/>
  <c r="AB668" i="15" s="1"/>
  <c r="AA667" i="15"/>
  <c r="AB667" i="15" s="1"/>
  <c r="AA666" i="15"/>
  <c r="AB666" i="15" s="1"/>
  <c r="AA665" i="15"/>
  <c r="AB665" i="15" s="1"/>
  <c r="AA664" i="15"/>
  <c r="AB664" i="15" s="1"/>
  <c r="AA663" i="15"/>
  <c r="AB663" i="15" s="1"/>
  <c r="AA662" i="15"/>
  <c r="AB662" i="15" s="1"/>
  <c r="AA661" i="15"/>
  <c r="AB661" i="15" s="1"/>
  <c r="AA660" i="15"/>
  <c r="AB660" i="15" s="1"/>
  <c r="AA659" i="15"/>
  <c r="AB659" i="15" s="1"/>
  <c r="AA658" i="15"/>
  <c r="AB658" i="15" s="1"/>
  <c r="AA657" i="15"/>
  <c r="AB657" i="15" s="1"/>
  <c r="AA656" i="15"/>
  <c r="AB656" i="15" s="1"/>
  <c r="AA655" i="15"/>
  <c r="AB655" i="15" s="1"/>
  <c r="AA654" i="15"/>
  <c r="AB654" i="15" s="1"/>
  <c r="AA653" i="15"/>
  <c r="AB653" i="15" s="1"/>
  <c r="AA652" i="15"/>
  <c r="AB652" i="15" s="1"/>
  <c r="AA651" i="15"/>
  <c r="AB651" i="15" s="1"/>
  <c r="AA650" i="15"/>
  <c r="AB650" i="15" s="1"/>
  <c r="AA649" i="15"/>
  <c r="AB649" i="15" s="1"/>
  <c r="AA648" i="15"/>
  <c r="AB648" i="15" s="1"/>
  <c r="AA647" i="15"/>
  <c r="AB647" i="15" s="1"/>
  <c r="AA646" i="15"/>
  <c r="AB646" i="15" s="1"/>
  <c r="AA645" i="15"/>
  <c r="AB645" i="15" s="1"/>
  <c r="AA644" i="15"/>
  <c r="AB644" i="15" s="1"/>
  <c r="AA643" i="15"/>
  <c r="AB643" i="15" s="1"/>
  <c r="AA642" i="15"/>
  <c r="AB642" i="15" s="1"/>
  <c r="AA641" i="15"/>
  <c r="AB641" i="15" s="1"/>
  <c r="AA640" i="15"/>
  <c r="AB640" i="15" s="1"/>
  <c r="AA639" i="15"/>
  <c r="AB639" i="15" s="1"/>
  <c r="AA638" i="15"/>
  <c r="AB638" i="15" s="1"/>
  <c r="AA637" i="15"/>
  <c r="AB637" i="15" s="1"/>
  <c r="AA636" i="15"/>
  <c r="AB636" i="15" s="1"/>
  <c r="AA635" i="15"/>
  <c r="AB635" i="15" s="1"/>
  <c r="AA634" i="15"/>
  <c r="AB634" i="15" s="1"/>
  <c r="AA633" i="15"/>
  <c r="AB633" i="15" s="1"/>
  <c r="AA632" i="15"/>
  <c r="AB632" i="15" s="1"/>
  <c r="AA631" i="15"/>
  <c r="AB631" i="15" s="1"/>
  <c r="AA630" i="15"/>
  <c r="AB630" i="15" s="1"/>
  <c r="AA629" i="15"/>
  <c r="AB629" i="15" s="1"/>
  <c r="AA628" i="15"/>
  <c r="AB628" i="15" s="1"/>
  <c r="AA627" i="15"/>
  <c r="AB627" i="15" s="1"/>
  <c r="AA626" i="15"/>
  <c r="AB626" i="15" s="1"/>
  <c r="AA625" i="15"/>
  <c r="AB625" i="15" s="1"/>
  <c r="AA624" i="15"/>
  <c r="AB624" i="15" s="1"/>
  <c r="AA623" i="15"/>
  <c r="AB623" i="15" s="1"/>
  <c r="AA622" i="15"/>
  <c r="AB622" i="15" s="1"/>
  <c r="AA621" i="15"/>
  <c r="AB621" i="15" s="1"/>
  <c r="AA620" i="15"/>
  <c r="AB620" i="15" s="1"/>
  <c r="AA619" i="15"/>
  <c r="AB619" i="15" s="1"/>
  <c r="AA618" i="15"/>
  <c r="AB618" i="15" s="1"/>
  <c r="AA617" i="15"/>
  <c r="AB617" i="15" s="1"/>
  <c r="AA616" i="15"/>
  <c r="AB616" i="15" s="1"/>
  <c r="AA615" i="15"/>
  <c r="AB615" i="15" s="1"/>
  <c r="AA614" i="15"/>
  <c r="AB614" i="15" s="1"/>
  <c r="AA613" i="15"/>
  <c r="AB613" i="15" s="1"/>
  <c r="AA612" i="15"/>
  <c r="AB612" i="15" s="1"/>
  <c r="AA611" i="15"/>
  <c r="AB611" i="15" s="1"/>
  <c r="AA610" i="15"/>
  <c r="AB610" i="15" s="1"/>
  <c r="AA609" i="15"/>
  <c r="AB609" i="15" s="1"/>
  <c r="AA608" i="15"/>
  <c r="AB608" i="15" s="1"/>
  <c r="AA607" i="15"/>
  <c r="AB607" i="15" s="1"/>
  <c r="AA606" i="15"/>
  <c r="AB606" i="15" s="1"/>
  <c r="AA605" i="15"/>
  <c r="AB605" i="15" s="1"/>
  <c r="AA604" i="15"/>
  <c r="AB604" i="15" s="1"/>
  <c r="AA603" i="15"/>
  <c r="AB603" i="15" s="1"/>
  <c r="AA602" i="15"/>
  <c r="AB602" i="15" s="1"/>
  <c r="AA601" i="15"/>
  <c r="AB601" i="15" s="1"/>
  <c r="AA600" i="15"/>
  <c r="AB600" i="15" s="1"/>
  <c r="AA599" i="15"/>
  <c r="AB599" i="15" s="1"/>
  <c r="AA598" i="15"/>
  <c r="AB598" i="15" s="1"/>
  <c r="AA597" i="15"/>
  <c r="AB597" i="15" s="1"/>
  <c r="AA596" i="15"/>
  <c r="AB596" i="15" s="1"/>
  <c r="AA595" i="15"/>
  <c r="AB595" i="15" s="1"/>
  <c r="AA594" i="15"/>
  <c r="AB594" i="15" s="1"/>
  <c r="AA593" i="15"/>
  <c r="AB593" i="15" s="1"/>
  <c r="AA592" i="15"/>
  <c r="AB592" i="15" s="1"/>
  <c r="AA591" i="15"/>
  <c r="AB591" i="15" s="1"/>
  <c r="AA590" i="15"/>
  <c r="AB590" i="15" s="1"/>
  <c r="AA589" i="15"/>
  <c r="AB589" i="15" s="1"/>
  <c r="AA588" i="15"/>
  <c r="AB588" i="15" s="1"/>
  <c r="AA587" i="15"/>
  <c r="AB587" i="15" s="1"/>
  <c r="AA586" i="15"/>
  <c r="AB586" i="15" s="1"/>
  <c r="AA585" i="15"/>
  <c r="AB585" i="15" s="1"/>
  <c r="AA584" i="15"/>
  <c r="AB584" i="15" s="1"/>
  <c r="AA583" i="15"/>
  <c r="AB583" i="15" s="1"/>
  <c r="AA582" i="15"/>
  <c r="AB582" i="15" s="1"/>
  <c r="AA581" i="15"/>
  <c r="AB581" i="15" s="1"/>
  <c r="AA580" i="15"/>
  <c r="AB580" i="15" s="1"/>
  <c r="AA579" i="15"/>
  <c r="AB579" i="15" s="1"/>
  <c r="AA578" i="15"/>
  <c r="AB578" i="15" s="1"/>
  <c r="AA577" i="15"/>
  <c r="AB577" i="15" s="1"/>
  <c r="AA576" i="15"/>
  <c r="AB576" i="15" s="1"/>
  <c r="AA575" i="15"/>
  <c r="AB575" i="15" s="1"/>
  <c r="AA574" i="15"/>
  <c r="AB574" i="15" s="1"/>
  <c r="AA573" i="15"/>
  <c r="AB573" i="15" s="1"/>
  <c r="AA572" i="15"/>
  <c r="AB572" i="15" s="1"/>
  <c r="AA571" i="15"/>
  <c r="AB571" i="15" s="1"/>
  <c r="AA570" i="15"/>
  <c r="AB570" i="15" s="1"/>
  <c r="AA569" i="15"/>
  <c r="AB569" i="15" s="1"/>
  <c r="AA568" i="15"/>
  <c r="AB568" i="15" s="1"/>
  <c r="AA567" i="15"/>
  <c r="AB567" i="15" s="1"/>
  <c r="AA566" i="15"/>
  <c r="AB566" i="15" s="1"/>
  <c r="AA565" i="15"/>
  <c r="AB565" i="15" s="1"/>
  <c r="AA564" i="15"/>
  <c r="AB564" i="15" s="1"/>
  <c r="AA563" i="15"/>
  <c r="AB563" i="15" s="1"/>
  <c r="AA562" i="15"/>
  <c r="AB562" i="15" s="1"/>
  <c r="AA561" i="15"/>
  <c r="AB561" i="15" s="1"/>
  <c r="AA560" i="15"/>
  <c r="AB560" i="15" s="1"/>
  <c r="AA559" i="15"/>
  <c r="AB559" i="15" s="1"/>
  <c r="AA558" i="15"/>
  <c r="AB558" i="15" s="1"/>
  <c r="AA557" i="15"/>
  <c r="AB557" i="15" s="1"/>
  <c r="AA556" i="15"/>
  <c r="AB556" i="15" s="1"/>
  <c r="AA555" i="15"/>
  <c r="AB555" i="15" s="1"/>
  <c r="AA554" i="15"/>
  <c r="AB554" i="15" s="1"/>
  <c r="AA553" i="15"/>
  <c r="AB553" i="15" s="1"/>
  <c r="AA552" i="15"/>
  <c r="AB552" i="15" s="1"/>
  <c r="AA551" i="15"/>
  <c r="AB551" i="15" s="1"/>
  <c r="AA550" i="15"/>
  <c r="AB550" i="15" s="1"/>
  <c r="AA549" i="15"/>
  <c r="AB549" i="15" s="1"/>
  <c r="AA548" i="15"/>
  <c r="AB548" i="15" s="1"/>
  <c r="AA547" i="15"/>
  <c r="AB547" i="15" s="1"/>
  <c r="AA546" i="15"/>
  <c r="AB546" i="15" s="1"/>
  <c r="AA545" i="15"/>
  <c r="AB545" i="15" s="1"/>
  <c r="AA544" i="15"/>
  <c r="AB544" i="15" s="1"/>
  <c r="AA543" i="15"/>
  <c r="AB543" i="15" s="1"/>
  <c r="AA542" i="15"/>
  <c r="AB542" i="15" s="1"/>
  <c r="AA541" i="15"/>
  <c r="AB541" i="15" s="1"/>
  <c r="AA540" i="15"/>
  <c r="AB540" i="15" s="1"/>
  <c r="AA539" i="15"/>
  <c r="AB539" i="15" s="1"/>
  <c r="AA538" i="15"/>
  <c r="AB538" i="15" s="1"/>
  <c r="AA537" i="15"/>
  <c r="AB537" i="15" s="1"/>
  <c r="AA536" i="15"/>
  <c r="AB536" i="15" s="1"/>
  <c r="AA535" i="15"/>
  <c r="AB535" i="15" s="1"/>
  <c r="AA534" i="15"/>
  <c r="AB534" i="15" s="1"/>
  <c r="AA533" i="15"/>
  <c r="AB533" i="15" s="1"/>
  <c r="AA532" i="15"/>
  <c r="AB532" i="15" s="1"/>
  <c r="AA531" i="15"/>
  <c r="AB531" i="15" s="1"/>
  <c r="AA530" i="15"/>
  <c r="AB530" i="15" s="1"/>
  <c r="AA529" i="15"/>
  <c r="AB529" i="15" s="1"/>
  <c r="AA528" i="15"/>
  <c r="AB528" i="15" s="1"/>
  <c r="AA527" i="15"/>
  <c r="AB527" i="15" s="1"/>
  <c r="AA526" i="15"/>
  <c r="AB526" i="15" s="1"/>
  <c r="AA525" i="15"/>
  <c r="AB525" i="15" s="1"/>
  <c r="AA524" i="15"/>
  <c r="AB524" i="15" s="1"/>
  <c r="AA523" i="15"/>
  <c r="AB523" i="15" s="1"/>
  <c r="AA522" i="15"/>
  <c r="AB522" i="15" s="1"/>
  <c r="AA521" i="15"/>
  <c r="AB521" i="15" s="1"/>
  <c r="AA520" i="15"/>
  <c r="AB520" i="15" s="1"/>
  <c r="AA519" i="15"/>
  <c r="AB519" i="15" s="1"/>
  <c r="AA518" i="15"/>
  <c r="AB518" i="15" s="1"/>
  <c r="AA517" i="15"/>
  <c r="AB517" i="15" s="1"/>
  <c r="AA516" i="15"/>
  <c r="AB516" i="15" s="1"/>
  <c r="AA515" i="15"/>
  <c r="AB515" i="15" s="1"/>
  <c r="AA514" i="15"/>
  <c r="AB514" i="15" s="1"/>
  <c r="AA513" i="15"/>
  <c r="AB513" i="15" s="1"/>
  <c r="AA512" i="15"/>
  <c r="AB512" i="15" s="1"/>
  <c r="AA511" i="15"/>
  <c r="AB511" i="15" s="1"/>
  <c r="AA510" i="15"/>
  <c r="AB510" i="15" s="1"/>
  <c r="AA509" i="15"/>
  <c r="AB509" i="15" s="1"/>
  <c r="AA508" i="15"/>
  <c r="AB508" i="15" s="1"/>
  <c r="AA507" i="15"/>
  <c r="AB507" i="15" s="1"/>
  <c r="AA506" i="15"/>
  <c r="AB506" i="15" s="1"/>
  <c r="AA505" i="15"/>
  <c r="AB505" i="15" s="1"/>
  <c r="AA504" i="15"/>
  <c r="AB504" i="15" s="1"/>
  <c r="AA503" i="15"/>
  <c r="AB503" i="15" s="1"/>
  <c r="AA502" i="15"/>
  <c r="AB502" i="15" s="1"/>
  <c r="AA501" i="15"/>
  <c r="AB501" i="15" s="1"/>
  <c r="AA500" i="15"/>
  <c r="AB500" i="15" s="1"/>
  <c r="AA499" i="15"/>
  <c r="AB499" i="15" s="1"/>
  <c r="AA498" i="15"/>
  <c r="AB498" i="15" s="1"/>
  <c r="AA497" i="15"/>
  <c r="AB497" i="15" s="1"/>
  <c r="AA496" i="15"/>
  <c r="AB496" i="15" s="1"/>
  <c r="AA495" i="15"/>
  <c r="AB495" i="15" s="1"/>
  <c r="AA494" i="15"/>
  <c r="AB494" i="15" s="1"/>
  <c r="AA493" i="15"/>
  <c r="AB493" i="15" s="1"/>
  <c r="AA492" i="15"/>
  <c r="AB492" i="15" s="1"/>
  <c r="AA491" i="15"/>
  <c r="AB491" i="15" s="1"/>
  <c r="AA490" i="15"/>
  <c r="AB490" i="15" s="1"/>
  <c r="AA489" i="15"/>
  <c r="AB489" i="15" s="1"/>
  <c r="AA488" i="15"/>
  <c r="AB488" i="15" s="1"/>
  <c r="AA487" i="15"/>
  <c r="AB487" i="15" s="1"/>
  <c r="AA486" i="15"/>
  <c r="AB486" i="15" s="1"/>
  <c r="AA485" i="15"/>
  <c r="AB485" i="15" s="1"/>
  <c r="AA484" i="15"/>
  <c r="AB484" i="15" s="1"/>
  <c r="AA483" i="15"/>
  <c r="AB483" i="15" s="1"/>
  <c r="AA482" i="15"/>
  <c r="AB482" i="15" s="1"/>
  <c r="AA481" i="15"/>
  <c r="AB481" i="15" s="1"/>
  <c r="AA480" i="15"/>
  <c r="AB480" i="15" s="1"/>
  <c r="AA479" i="15"/>
  <c r="AB479" i="15" s="1"/>
  <c r="AA478" i="15"/>
  <c r="AB478" i="15" s="1"/>
  <c r="AA477" i="15"/>
  <c r="AB477" i="15" s="1"/>
  <c r="AA476" i="15"/>
  <c r="AB476" i="15" s="1"/>
  <c r="AA475" i="15"/>
  <c r="AB475" i="15" s="1"/>
  <c r="AA474" i="15"/>
  <c r="AB474" i="15" s="1"/>
  <c r="AA473" i="15"/>
  <c r="AB473" i="15" s="1"/>
  <c r="AA472" i="15"/>
  <c r="AB472" i="15" s="1"/>
  <c r="AA471" i="15"/>
  <c r="AB471" i="15" s="1"/>
  <c r="AA470" i="15"/>
  <c r="AB470" i="15" s="1"/>
  <c r="AA469" i="15"/>
  <c r="AB469" i="15" s="1"/>
  <c r="AA468" i="15"/>
  <c r="AB468" i="15" s="1"/>
  <c r="AA467" i="15"/>
  <c r="AB467" i="15" s="1"/>
  <c r="AA466" i="15"/>
  <c r="AB466" i="15" s="1"/>
  <c r="AA465" i="15"/>
  <c r="AB465" i="15" s="1"/>
  <c r="AA464" i="15"/>
  <c r="AB464" i="15" s="1"/>
  <c r="AA463" i="15"/>
  <c r="AB463" i="15" s="1"/>
  <c r="AA462" i="15"/>
  <c r="AB462" i="15" s="1"/>
  <c r="AA461" i="15"/>
  <c r="AB461" i="15" s="1"/>
  <c r="AA460" i="15"/>
  <c r="AB460" i="15" s="1"/>
  <c r="AA459" i="15"/>
  <c r="AB459" i="15" s="1"/>
  <c r="AA458" i="15"/>
  <c r="AB458" i="15" s="1"/>
  <c r="AA457" i="15"/>
  <c r="AB457" i="15" s="1"/>
  <c r="AA456" i="15"/>
  <c r="AB456" i="15" s="1"/>
  <c r="AA455" i="15"/>
  <c r="AB455" i="15" s="1"/>
  <c r="AA454" i="15"/>
  <c r="AB454" i="15" s="1"/>
  <c r="AA453" i="15"/>
  <c r="AB453" i="15" s="1"/>
  <c r="AA452" i="15"/>
  <c r="AB452" i="15" s="1"/>
  <c r="AA451" i="15"/>
  <c r="AB451" i="15" s="1"/>
  <c r="AA450" i="15"/>
  <c r="AB450" i="15" s="1"/>
  <c r="AA449" i="15"/>
  <c r="AB449" i="15" s="1"/>
  <c r="AA448" i="15"/>
  <c r="AB448" i="15" s="1"/>
  <c r="AA447" i="15"/>
  <c r="AB447" i="15" s="1"/>
  <c r="AA446" i="15"/>
  <c r="AB446" i="15" s="1"/>
  <c r="AA445" i="15"/>
  <c r="AB445" i="15" s="1"/>
  <c r="AA444" i="15"/>
  <c r="AB444" i="15" s="1"/>
  <c r="AA443" i="15"/>
  <c r="AB443" i="15" s="1"/>
  <c r="AA442" i="15"/>
  <c r="AB442" i="15" s="1"/>
  <c r="AA441" i="15"/>
  <c r="AB441" i="15" s="1"/>
  <c r="AA440" i="15"/>
  <c r="AB440" i="15" s="1"/>
  <c r="AA439" i="15"/>
  <c r="AB439" i="15" s="1"/>
  <c r="AA438" i="15"/>
  <c r="AB438" i="15" s="1"/>
  <c r="AA437" i="15"/>
  <c r="AB437" i="15" s="1"/>
  <c r="AA436" i="15"/>
  <c r="AB436" i="15" s="1"/>
  <c r="AA435" i="15"/>
  <c r="AB435" i="15" s="1"/>
  <c r="AA434" i="15"/>
  <c r="AB434" i="15" s="1"/>
  <c r="AA433" i="15"/>
  <c r="AB433" i="15" s="1"/>
  <c r="AA432" i="15"/>
  <c r="AB432" i="15" s="1"/>
  <c r="AA431" i="15"/>
  <c r="AB431" i="15" s="1"/>
  <c r="AA430" i="15"/>
  <c r="AB430" i="15" s="1"/>
  <c r="AA429" i="15"/>
  <c r="AB429" i="15" s="1"/>
  <c r="AA428" i="15"/>
  <c r="AB428" i="15" s="1"/>
  <c r="AA427" i="15"/>
  <c r="AB427" i="15" s="1"/>
  <c r="AA426" i="15"/>
  <c r="AB426" i="15" s="1"/>
  <c r="AA425" i="15"/>
  <c r="AB425" i="15" s="1"/>
  <c r="AA424" i="15"/>
  <c r="AB424" i="15" s="1"/>
  <c r="AA423" i="15"/>
  <c r="AB423" i="15" s="1"/>
  <c r="AA422" i="15"/>
  <c r="AB422" i="15" s="1"/>
  <c r="AA421" i="15"/>
  <c r="AB421" i="15" s="1"/>
  <c r="AA420" i="15"/>
  <c r="AB420" i="15" s="1"/>
  <c r="AA419" i="15"/>
  <c r="AB419" i="15" s="1"/>
  <c r="AA418" i="15"/>
  <c r="AB418" i="15" s="1"/>
  <c r="AA417" i="15"/>
  <c r="AB417" i="15" s="1"/>
  <c r="AA416" i="15"/>
  <c r="AB416" i="15" s="1"/>
  <c r="AA415" i="15"/>
  <c r="AB415" i="15" s="1"/>
  <c r="AA414" i="15"/>
  <c r="AB414" i="15" s="1"/>
  <c r="AA413" i="15"/>
  <c r="AB413" i="15" s="1"/>
  <c r="AA412" i="15"/>
  <c r="AB412" i="15" s="1"/>
  <c r="AA411" i="15"/>
  <c r="AB411" i="15" s="1"/>
  <c r="AA410" i="15"/>
  <c r="AB410" i="15" s="1"/>
  <c r="AA409" i="15"/>
  <c r="AB409" i="15" s="1"/>
  <c r="AA408" i="15"/>
  <c r="AB408" i="15" s="1"/>
  <c r="AA407" i="15"/>
  <c r="AB407" i="15" s="1"/>
  <c r="AA406" i="15"/>
  <c r="AB406" i="15" s="1"/>
  <c r="AA405" i="15"/>
  <c r="AB405" i="15" s="1"/>
  <c r="AA404" i="15"/>
  <c r="AB404" i="15" s="1"/>
  <c r="AA403" i="15"/>
  <c r="AB403" i="15" s="1"/>
  <c r="AA402" i="15"/>
  <c r="AB402" i="15" s="1"/>
  <c r="AA401" i="15"/>
  <c r="AB401" i="15" s="1"/>
  <c r="AA400" i="15"/>
  <c r="AB400" i="15" s="1"/>
  <c r="AA399" i="15"/>
  <c r="AB399" i="15" s="1"/>
  <c r="AA398" i="15"/>
  <c r="AB398" i="15" s="1"/>
  <c r="AA397" i="15"/>
  <c r="AB397" i="15" s="1"/>
  <c r="AA396" i="15"/>
  <c r="AB396" i="15" s="1"/>
  <c r="AA395" i="15"/>
  <c r="AB395" i="15" s="1"/>
  <c r="AA394" i="15"/>
  <c r="AB394" i="15" s="1"/>
  <c r="AA393" i="15"/>
  <c r="AB393" i="15" s="1"/>
  <c r="AA392" i="15"/>
  <c r="AB392" i="15" s="1"/>
  <c r="AA391" i="15"/>
  <c r="AB391" i="15" s="1"/>
  <c r="AA390" i="15"/>
  <c r="AB390" i="15" s="1"/>
  <c r="AA389" i="15"/>
  <c r="AB389" i="15" s="1"/>
  <c r="AA388" i="15"/>
  <c r="AB388" i="15" s="1"/>
  <c r="AA387" i="15"/>
  <c r="AB387" i="15" s="1"/>
  <c r="AA386" i="15"/>
  <c r="AB386" i="15" s="1"/>
  <c r="AA385" i="15"/>
  <c r="AB385" i="15" s="1"/>
  <c r="AA384" i="15"/>
  <c r="AB384" i="15" s="1"/>
  <c r="AA383" i="15"/>
  <c r="AB383" i="15" s="1"/>
  <c r="AA382" i="15"/>
  <c r="AB382" i="15" s="1"/>
  <c r="AA381" i="15"/>
  <c r="AB381" i="15" s="1"/>
  <c r="AA380" i="15"/>
  <c r="AB380" i="15" s="1"/>
  <c r="AA379" i="15"/>
  <c r="AB379" i="15" s="1"/>
  <c r="AA378" i="15"/>
  <c r="AB378" i="15" s="1"/>
  <c r="AA377" i="15"/>
  <c r="AB377" i="15" s="1"/>
  <c r="AA376" i="15"/>
  <c r="AB376" i="15" s="1"/>
  <c r="AA375" i="15"/>
  <c r="AB375" i="15" s="1"/>
  <c r="AA374" i="15"/>
  <c r="AB374" i="15" s="1"/>
  <c r="AA373" i="15"/>
  <c r="AB373" i="15" s="1"/>
  <c r="AA372" i="15"/>
  <c r="AB372" i="15" s="1"/>
  <c r="AA371" i="15"/>
  <c r="AB371" i="15" s="1"/>
  <c r="AA370" i="15"/>
  <c r="AB370" i="15" s="1"/>
  <c r="AA369" i="15"/>
  <c r="AB369" i="15" s="1"/>
  <c r="AA368" i="15"/>
  <c r="AB368" i="15" s="1"/>
  <c r="AA367" i="15"/>
  <c r="AB367" i="15" s="1"/>
  <c r="AA366" i="15"/>
  <c r="AB366" i="15" s="1"/>
  <c r="AA365" i="15"/>
  <c r="AB365" i="15" s="1"/>
  <c r="AA364" i="15"/>
  <c r="AB364" i="15" s="1"/>
  <c r="AA363" i="15"/>
  <c r="AB363" i="15" s="1"/>
  <c r="AA362" i="15"/>
  <c r="AB362" i="15" s="1"/>
  <c r="AA361" i="15"/>
  <c r="AB361" i="15" s="1"/>
  <c r="AA360" i="15"/>
  <c r="AB360" i="15" s="1"/>
  <c r="AA359" i="15"/>
  <c r="AB359" i="15" s="1"/>
  <c r="AA358" i="15"/>
  <c r="AB358" i="15" s="1"/>
  <c r="AA357" i="15"/>
  <c r="AB357" i="15" s="1"/>
  <c r="AA356" i="15"/>
  <c r="AB356" i="15" s="1"/>
  <c r="AA355" i="15"/>
  <c r="AB355" i="15" s="1"/>
  <c r="AA354" i="15"/>
  <c r="AB354" i="15" s="1"/>
  <c r="AA353" i="15"/>
  <c r="AB353" i="15" s="1"/>
  <c r="AA352" i="15"/>
  <c r="AB352" i="15" s="1"/>
  <c r="AA351" i="15"/>
  <c r="AB351" i="15" s="1"/>
  <c r="AA350" i="15"/>
  <c r="AB350" i="15" s="1"/>
  <c r="AA349" i="15"/>
  <c r="AB349" i="15" s="1"/>
  <c r="AA348" i="15"/>
  <c r="AB348" i="15" s="1"/>
  <c r="AA347" i="15"/>
  <c r="AB347" i="15" s="1"/>
  <c r="AA346" i="15"/>
  <c r="AB346" i="15" s="1"/>
  <c r="AA345" i="15"/>
  <c r="AB345" i="15" s="1"/>
  <c r="AA344" i="15"/>
  <c r="AB344" i="15" s="1"/>
  <c r="AA343" i="15"/>
  <c r="AB343" i="15" s="1"/>
  <c r="AA342" i="15"/>
  <c r="AB342" i="15" s="1"/>
  <c r="AA341" i="15"/>
  <c r="AB341" i="15" s="1"/>
  <c r="AA340" i="15"/>
  <c r="AB340" i="15" s="1"/>
  <c r="AA339" i="15"/>
  <c r="AB339" i="15" s="1"/>
  <c r="AA338" i="15"/>
  <c r="AB338" i="15" s="1"/>
  <c r="AA337" i="15"/>
  <c r="AB337" i="15" s="1"/>
  <c r="AA336" i="15"/>
  <c r="AB336" i="15" s="1"/>
  <c r="AA335" i="15"/>
  <c r="AB335" i="15" s="1"/>
  <c r="AA334" i="15"/>
  <c r="AB334" i="15" s="1"/>
  <c r="AA333" i="15"/>
  <c r="AB333" i="15" s="1"/>
  <c r="AA332" i="15"/>
  <c r="AB332" i="15" s="1"/>
  <c r="AA331" i="15"/>
  <c r="AB331" i="15" s="1"/>
  <c r="AA330" i="15"/>
  <c r="AB330" i="15" s="1"/>
  <c r="AA329" i="15"/>
  <c r="AB329" i="15" s="1"/>
  <c r="AA328" i="15"/>
  <c r="AB328" i="15" s="1"/>
  <c r="AA327" i="15"/>
  <c r="AB327" i="15" s="1"/>
  <c r="AA326" i="15"/>
  <c r="AB326" i="15" s="1"/>
  <c r="AA325" i="15"/>
  <c r="AB325" i="15" s="1"/>
  <c r="AA324" i="15"/>
  <c r="AB324" i="15" s="1"/>
  <c r="AA323" i="15"/>
  <c r="AB323" i="15" s="1"/>
  <c r="AA322" i="15"/>
  <c r="AB322" i="15" s="1"/>
  <c r="AA321" i="15"/>
  <c r="AB321" i="15" s="1"/>
  <c r="AA320" i="15"/>
  <c r="AB320" i="15" s="1"/>
  <c r="AA319" i="15"/>
  <c r="AB319" i="15" s="1"/>
  <c r="AA318" i="15"/>
  <c r="AB318" i="15" s="1"/>
  <c r="AA317" i="15"/>
  <c r="AB317" i="15" s="1"/>
  <c r="AA316" i="15"/>
  <c r="AB316" i="15" s="1"/>
  <c r="AA315" i="15"/>
  <c r="AB315" i="15" s="1"/>
  <c r="AA314" i="15"/>
  <c r="AB314" i="15" s="1"/>
  <c r="AA313" i="15"/>
  <c r="AB313" i="15" s="1"/>
  <c r="AA312" i="15"/>
  <c r="AB312" i="15" s="1"/>
  <c r="AA311" i="15"/>
  <c r="AB311" i="15" s="1"/>
  <c r="AA310" i="15"/>
  <c r="AB310" i="15" s="1"/>
  <c r="AA309" i="15"/>
  <c r="AB309" i="15" s="1"/>
  <c r="AA308" i="15"/>
  <c r="AB308" i="15" s="1"/>
  <c r="AA307" i="15"/>
  <c r="AB307" i="15" s="1"/>
  <c r="AA306" i="15"/>
  <c r="AB306" i="15" s="1"/>
  <c r="AA305" i="15"/>
  <c r="AB305" i="15" s="1"/>
  <c r="AA304" i="15"/>
  <c r="AB304" i="15" s="1"/>
  <c r="AA303" i="15"/>
  <c r="AB303" i="15" s="1"/>
  <c r="AA302" i="15"/>
  <c r="AB302" i="15" s="1"/>
  <c r="AA301" i="15"/>
  <c r="AB301" i="15" s="1"/>
  <c r="AA300" i="15"/>
  <c r="AB300" i="15" s="1"/>
  <c r="AA299" i="15"/>
  <c r="AB299" i="15" s="1"/>
  <c r="AA298" i="15"/>
  <c r="AB298" i="15" s="1"/>
  <c r="AA297" i="15"/>
  <c r="AB297" i="15" s="1"/>
  <c r="AA296" i="15"/>
  <c r="AB296" i="15" s="1"/>
  <c r="AA295" i="15"/>
  <c r="AB295" i="15" s="1"/>
  <c r="AA294" i="15"/>
  <c r="AB294" i="15" s="1"/>
  <c r="AA293" i="15"/>
  <c r="AB293" i="15" s="1"/>
  <c r="AA292" i="15"/>
  <c r="AB292" i="15" s="1"/>
  <c r="AA291" i="15"/>
  <c r="AB291" i="15" s="1"/>
  <c r="AA290" i="15"/>
  <c r="AB290" i="15" s="1"/>
  <c r="AA289" i="15"/>
  <c r="AB289" i="15" s="1"/>
  <c r="AA288" i="15"/>
  <c r="AB288" i="15" s="1"/>
  <c r="AA287" i="15"/>
  <c r="AB287" i="15" s="1"/>
  <c r="AA286" i="15"/>
  <c r="AB286" i="15" s="1"/>
  <c r="AA285" i="15"/>
  <c r="AB285" i="15" s="1"/>
  <c r="AA284" i="15"/>
  <c r="AB284" i="15" s="1"/>
  <c r="AA283" i="15"/>
  <c r="AB283" i="15" s="1"/>
  <c r="AA282" i="15"/>
  <c r="AB282" i="15" s="1"/>
  <c r="AA281" i="15"/>
  <c r="AB281" i="15" s="1"/>
  <c r="AA280" i="15"/>
  <c r="AB280" i="15" s="1"/>
  <c r="AA279" i="15"/>
  <c r="AB279" i="15" s="1"/>
  <c r="AA278" i="15"/>
  <c r="AB278" i="15" s="1"/>
  <c r="AA277" i="15"/>
  <c r="AB277" i="15" s="1"/>
  <c r="AA276" i="15"/>
  <c r="AB276" i="15" s="1"/>
  <c r="AA275" i="15"/>
  <c r="AB275" i="15" s="1"/>
  <c r="AA274" i="15"/>
  <c r="AB274" i="15" s="1"/>
  <c r="AA273" i="15"/>
  <c r="AB273" i="15" s="1"/>
  <c r="AA272" i="15"/>
  <c r="AB272" i="15" s="1"/>
  <c r="AA271" i="15"/>
  <c r="AB271" i="15" s="1"/>
  <c r="AA270" i="15"/>
  <c r="AB270" i="15" s="1"/>
  <c r="AA269" i="15"/>
  <c r="AB269" i="15" s="1"/>
  <c r="AA268" i="15"/>
  <c r="AB268" i="15" s="1"/>
  <c r="AA267" i="15"/>
  <c r="AB267" i="15" s="1"/>
  <c r="AA266" i="15"/>
  <c r="AB266" i="15" s="1"/>
  <c r="AA265" i="15"/>
  <c r="AB265" i="15" s="1"/>
  <c r="AA264" i="15"/>
  <c r="AB264" i="15" s="1"/>
  <c r="AA263" i="15"/>
  <c r="AB263" i="15" s="1"/>
  <c r="AA262" i="15"/>
  <c r="AB262" i="15" s="1"/>
  <c r="AA261" i="15"/>
  <c r="AB261" i="15" s="1"/>
  <c r="AA260" i="15"/>
  <c r="AB260" i="15" s="1"/>
  <c r="AA259" i="15"/>
  <c r="AB259" i="15" s="1"/>
  <c r="AA258" i="15"/>
  <c r="AB258" i="15" s="1"/>
  <c r="AA257" i="15"/>
  <c r="AB257" i="15" s="1"/>
  <c r="AA256" i="15"/>
  <c r="AB256" i="15" s="1"/>
  <c r="AA255" i="15"/>
  <c r="AB255" i="15" s="1"/>
  <c r="AA254" i="15"/>
  <c r="AB254" i="15" s="1"/>
  <c r="AA253" i="15"/>
  <c r="AB253" i="15" s="1"/>
  <c r="AA252" i="15"/>
  <c r="AB252" i="15" s="1"/>
  <c r="AA251" i="15"/>
  <c r="AB251" i="15" s="1"/>
  <c r="AA250" i="15"/>
  <c r="AB250" i="15" s="1"/>
  <c r="AA249" i="15"/>
  <c r="AB249" i="15" s="1"/>
  <c r="AA248" i="15"/>
  <c r="AB248" i="15" s="1"/>
  <c r="AA247" i="15"/>
  <c r="AB247" i="15" s="1"/>
  <c r="AA246" i="15"/>
  <c r="AB246" i="15" s="1"/>
  <c r="AA245" i="15"/>
  <c r="AB245" i="15" s="1"/>
  <c r="AA244" i="15"/>
  <c r="AB244" i="15" s="1"/>
  <c r="AA243" i="15"/>
  <c r="AB243" i="15" s="1"/>
  <c r="AA242" i="15"/>
  <c r="AB242" i="15" s="1"/>
  <c r="AA241" i="15"/>
  <c r="AB241" i="15" s="1"/>
  <c r="AA240" i="15"/>
  <c r="AB240" i="15" s="1"/>
  <c r="AA239" i="15"/>
  <c r="AB239" i="15" s="1"/>
  <c r="AA238" i="15"/>
  <c r="AB238" i="15" s="1"/>
  <c r="AA237" i="15"/>
  <c r="AB237" i="15" s="1"/>
  <c r="AA236" i="15"/>
  <c r="AB236" i="15" s="1"/>
  <c r="AA235" i="15"/>
  <c r="AB235" i="15" s="1"/>
  <c r="AA234" i="15"/>
  <c r="AB234" i="15" s="1"/>
  <c r="AA233" i="15"/>
  <c r="AB233" i="15" s="1"/>
  <c r="AA232" i="15"/>
  <c r="AB232" i="15" s="1"/>
  <c r="AA231" i="15"/>
  <c r="AB231" i="15" s="1"/>
  <c r="AA230" i="15"/>
  <c r="AB230" i="15" s="1"/>
  <c r="AA229" i="15"/>
  <c r="AB229" i="15" s="1"/>
  <c r="AA228" i="15"/>
  <c r="AB228" i="15" s="1"/>
  <c r="AA227" i="15"/>
  <c r="AB227" i="15" s="1"/>
  <c r="AA226" i="15"/>
  <c r="AB226" i="15" s="1"/>
  <c r="AA225" i="15"/>
  <c r="AB225" i="15" s="1"/>
  <c r="AA224" i="15"/>
  <c r="AB224" i="15" s="1"/>
  <c r="AA223" i="15"/>
  <c r="AB223" i="15" s="1"/>
  <c r="AA222" i="15"/>
  <c r="AB222" i="15" s="1"/>
  <c r="AA221" i="15"/>
  <c r="AB221" i="15" s="1"/>
  <c r="AA220" i="15"/>
  <c r="AB220" i="15" s="1"/>
  <c r="AA219" i="15"/>
  <c r="AB219" i="15" s="1"/>
  <c r="AA218" i="15"/>
  <c r="AB218" i="15" s="1"/>
  <c r="AA217" i="15"/>
  <c r="AB217" i="15" s="1"/>
  <c r="AA216" i="15"/>
  <c r="AB216" i="15" s="1"/>
  <c r="AA215" i="15"/>
  <c r="AB215" i="15" s="1"/>
  <c r="AA214" i="15"/>
  <c r="AB214" i="15" s="1"/>
  <c r="AA213" i="15"/>
  <c r="AB213" i="15" s="1"/>
  <c r="AA212" i="15"/>
  <c r="AB212" i="15" s="1"/>
  <c r="AA211" i="15"/>
  <c r="AB211" i="15" s="1"/>
  <c r="AA210" i="15"/>
  <c r="AB210" i="15" s="1"/>
  <c r="AA209" i="15"/>
  <c r="AB209" i="15" s="1"/>
  <c r="AA208" i="15"/>
  <c r="AB208" i="15" s="1"/>
  <c r="AA207" i="15"/>
  <c r="AB207" i="15" s="1"/>
  <c r="AA206" i="15"/>
  <c r="AB206" i="15" s="1"/>
  <c r="AA205" i="15"/>
  <c r="AB205" i="15" s="1"/>
  <c r="AA204" i="15"/>
  <c r="AB204" i="15" s="1"/>
  <c r="AA203" i="15"/>
  <c r="AB203" i="15" s="1"/>
  <c r="AA202" i="15"/>
  <c r="AB202" i="15" s="1"/>
  <c r="AA201" i="15"/>
  <c r="AB201" i="15" s="1"/>
  <c r="AA200" i="15"/>
  <c r="AB200" i="15" s="1"/>
  <c r="AA199" i="15"/>
  <c r="AB199" i="15" s="1"/>
  <c r="AA198" i="15"/>
  <c r="AB198" i="15" s="1"/>
  <c r="AA197" i="15"/>
  <c r="AB197" i="15" s="1"/>
  <c r="AA196" i="15"/>
  <c r="AB196" i="15" s="1"/>
  <c r="AA195" i="15"/>
  <c r="AB195" i="15" s="1"/>
  <c r="AA194" i="15"/>
  <c r="AB194" i="15" s="1"/>
  <c r="AA193" i="15"/>
  <c r="AB193" i="15" s="1"/>
  <c r="AA192" i="15"/>
  <c r="AB192" i="15" s="1"/>
  <c r="AA191" i="15"/>
  <c r="AB191" i="15" s="1"/>
  <c r="AA190" i="15"/>
  <c r="AB190" i="15" s="1"/>
  <c r="AA189" i="15"/>
  <c r="AB189" i="15" s="1"/>
  <c r="AA188" i="15"/>
  <c r="AB188" i="15" s="1"/>
  <c r="AA187" i="15"/>
  <c r="AB187" i="15" s="1"/>
  <c r="AA186" i="15"/>
  <c r="AB186" i="15" s="1"/>
  <c r="AA185" i="15"/>
  <c r="AB185" i="15" s="1"/>
  <c r="AA184" i="15"/>
  <c r="AB184" i="15" s="1"/>
  <c r="AA183" i="15"/>
  <c r="AB183" i="15" s="1"/>
  <c r="AA182" i="15"/>
  <c r="AB182" i="15" s="1"/>
  <c r="AA181" i="15"/>
  <c r="AB181" i="15" s="1"/>
  <c r="AA180" i="15"/>
  <c r="AB180" i="15" s="1"/>
  <c r="AA179" i="15"/>
  <c r="AB179" i="15" s="1"/>
  <c r="AA178" i="15"/>
  <c r="AB178" i="15" s="1"/>
  <c r="AA177" i="15"/>
  <c r="AB177" i="15" s="1"/>
  <c r="AA176" i="15"/>
  <c r="AB176" i="15" s="1"/>
  <c r="AA175" i="15"/>
  <c r="AB175" i="15" s="1"/>
  <c r="AA174" i="15"/>
  <c r="AB174" i="15" s="1"/>
  <c r="AA173" i="15"/>
  <c r="AB173" i="15" s="1"/>
  <c r="AA172" i="15"/>
  <c r="AB172" i="15" s="1"/>
  <c r="AA171" i="15"/>
  <c r="AB171" i="15" s="1"/>
  <c r="AA170" i="15"/>
  <c r="AB170" i="15" s="1"/>
  <c r="AA169" i="15"/>
  <c r="AB169" i="15" s="1"/>
  <c r="AA168" i="15"/>
  <c r="AB168" i="15" s="1"/>
  <c r="AA167" i="15"/>
  <c r="AB167" i="15" s="1"/>
  <c r="AA166" i="15"/>
  <c r="AB166" i="15" s="1"/>
  <c r="AA165" i="15"/>
  <c r="AB165" i="15" s="1"/>
  <c r="AA164" i="15"/>
  <c r="AB164" i="15" s="1"/>
  <c r="AA163" i="15"/>
  <c r="AB163" i="15" s="1"/>
  <c r="AA162" i="15"/>
  <c r="AB162" i="15" s="1"/>
  <c r="AA161" i="15"/>
  <c r="AB161" i="15" s="1"/>
  <c r="AA160" i="15"/>
  <c r="AB160" i="15" s="1"/>
  <c r="AA159" i="15"/>
  <c r="AB159" i="15" s="1"/>
  <c r="AA158" i="15"/>
  <c r="AB158" i="15" s="1"/>
  <c r="AA157" i="15"/>
  <c r="AB157" i="15" s="1"/>
  <c r="AA156" i="15"/>
  <c r="AB156" i="15" s="1"/>
  <c r="AA155" i="15"/>
  <c r="AB155" i="15" s="1"/>
  <c r="AA154" i="15"/>
  <c r="AB154" i="15" s="1"/>
  <c r="AA153" i="15"/>
  <c r="AB153" i="15" s="1"/>
  <c r="AA152" i="15"/>
  <c r="AB152" i="15" s="1"/>
  <c r="AA151" i="15"/>
  <c r="AB151" i="15" s="1"/>
  <c r="AA150" i="15"/>
  <c r="AB150" i="15" s="1"/>
  <c r="AA149" i="15"/>
  <c r="AB149" i="15" s="1"/>
  <c r="AA148" i="15"/>
  <c r="AB148" i="15" s="1"/>
  <c r="AA147" i="15"/>
  <c r="AB147" i="15" s="1"/>
  <c r="AA146" i="15"/>
  <c r="AB146" i="15" s="1"/>
  <c r="AA145" i="15"/>
  <c r="AB145" i="15" s="1"/>
  <c r="AA144" i="15"/>
  <c r="AB144" i="15" s="1"/>
  <c r="AA143" i="15"/>
  <c r="AB143" i="15" s="1"/>
  <c r="AA142" i="15"/>
  <c r="AB142" i="15" s="1"/>
  <c r="AA141" i="15"/>
  <c r="AB141" i="15" s="1"/>
  <c r="AA140" i="15"/>
  <c r="AB140" i="15" s="1"/>
  <c r="AA139" i="15"/>
  <c r="AB139" i="15" s="1"/>
  <c r="AA138" i="15"/>
  <c r="AB138" i="15" s="1"/>
  <c r="AA137" i="15"/>
  <c r="AB137" i="15" s="1"/>
  <c r="AA136" i="15"/>
  <c r="AB136" i="15" s="1"/>
  <c r="AA135" i="15"/>
  <c r="AB135" i="15" s="1"/>
  <c r="AA134" i="15"/>
  <c r="AB134" i="15" s="1"/>
  <c r="AA133" i="15"/>
  <c r="AB133" i="15" s="1"/>
  <c r="AA132" i="15"/>
  <c r="AB132" i="15" s="1"/>
  <c r="AA131" i="15"/>
  <c r="AB131" i="15" s="1"/>
  <c r="AA130" i="15"/>
  <c r="AB130" i="15" s="1"/>
  <c r="AA129" i="15"/>
  <c r="AB129" i="15" s="1"/>
  <c r="AA128" i="15"/>
  <c r="AB128" i="15" s="1"/>
  <c r="AA127" i="15"/>
  <c r="AB127" i="15" s="1"/>
  <c r="AA126" i="15"/>
  <c r="AB126" i="15" s="1"/>
  <c r="AA125" i="15"/>
  <c r="AB125" i="15" s="1"/>
  <c r="AA124" i="15"/>
  <c r="AB124" i="15" s="1"/>
  <c r="AA123" i="15"/>
  <c r="AB123" i="15" s="1"/>
  <c r="AA122" i="15"/>
  <c r="AB122" i="15" s="1"/>
  <c r="AA121" i="15"/>
  <c r="AB121" i="15" s="1"/>
  <c r="AA120" i="15"/>
  <c r="AB120" i="15" s="1"/>
  <c r="AA119" i="15"/>
  <c r="AB119" i="15" s="1"/>
  <c r="AA118" i="15"/>
  <c r="AB118" i="15" s="1"/>
  <c r="AA117" i="15"/>
  <c r="AB117" i="15" s="1"/>
  <c r="AA116" i="15"/>
  <c r="AB116" i="15" s="1"/>
  <c r="AA115" i="15"/>
  <c r="AB115" i="15" s="1"/>
  <c r="AA114" i="15"/>
  <c r="AB114" i="15" s="1"/>
  <c r="AA113" i="15"/>
  <c r="AB113" i="15" s="1"/>
  <c r="AA112" i="15"/>
  <c r="AB112" i="15" s="1"/>
  <c r="AA111" i="15"/>
  <c r="AB111" i="15" s="1"/>
  <c r="AA110" i="15"/>
  <c r="AB110" i="15" s="1"/>
  <c r="AA109" i="15"/>
  <c r="AB109" i="15" s="1"/>
  <c r="AA108" i="15"/>
  <c r="AB108" i="15" s="1"/>
  <c r="AA107" i="15"/>
  <c r="AB107" i="15" s="1"/>
  <c r="AA106" i="15"/>
  <c r="AB106" i="15" s="1"/>
  <c r="AA105" i="15"/>
  <c r="AB105" i="15" s="1"/>
  <c r="AA104" i="15"/>
  <c r="AB104" i="15" s="1"/>
  <c r="AA103" i="15"/>
  <c r="AB103" i="15" s="1"/>
  <c r="AA102" i="15"/>
  <c r="AB102" i="15" s="1"/>
  <c r="AA101" i="15"/>
  <c r="AB101" i="15" s="1"/>
  <c r="AA100" i="15"/>
  <c r="AB100" i="15" s="1"/>
  <c r="AA99" i="15"/>
  <c r="AB99" i="15" s="1"/>
  <c r="AA98" i="15"/>
  <c r="AB98" i="15" s="1"/>
  <c r="AA97" i="15"/>
  <c r="AB97" i="15" s="1"/>
  <c r="AA96" i="15"/>
  <c r="AB96" i="15" s="1"/>
  <c r="AA95" i="15"/>
  <c r="AB95" i="15" s="1"/>
  <c r="AA94" i="15"/>
  <c r="AB94" i="15" s="1"/>
  <c r="AA93" i="15"/>
  <c r="AB93" i="15" s="1"/>
  <c r="AA92" i="15"/>
  <c r="AB92" i="15" s="1"/>
  <c r="AA91" i="15"/>
  <c r="AB91" i="15" s="1"/>
  <c r="AA90" i="15"/>
  <c r="AB90" i="15" s="1"/>
  <c r="AA89" i="15"/>
  <c r="AB89" i="15" s="1"/>
  <c r="AA88" i="15"/>
  <c r="AB88" i="15" s="1"/>
  <c r="AA87" i="15"/>
  <c r="AB87" i="15" s="1"/>
  <c r="AA86" i="15"/>
  <c r="AB86" i="15" s="1"/>
  <c r="AA85" i="15"/>
  <c r="AB85" i="15" s="1"/>
  <c r="AA84" i="15"/>
  <c r="AB84" i="15" s="1"/>
  <c r="AA83" i="15"/>
  <c r="AB83" i="15" s="1"/>
  <c r="AA82" i="15"/>
  <c r="AB82" i="15" s="1"/>
  <c r="AA81" i="15"/>
  <c r="AB81" i="15" s="1"/>
  <c r="AA80" i="15"/>
  <c r="AB80" i="15" s="1"/>
  <c r="AA79" i="15"/>
  <c r="AB79" i="15" s="1"/>
  <c r="AA78" i="15"/>
  <c r="AB78" i="15" s="1"/>
  <c r="AA77" i="15"/>
  <c r="AB77" i="15" s="1"/>
  <c r="AA76" i="15"/>
  <c r="AB76" i="15" s="1"/>
  <c r="AA75" i="15"/>
  <c r="AB75" i="15" s="1"/>
  <c r="AA74" i="15"/>
  <c r="AB74" i="15" s="1"/>
  <c r="AA73" i="15"/>
  <c r="AB73" i="15" s="1"/>
  <c r="AA72" i="15"/>
  <c r="AB72" i="15" s="1"/>
  <c r="AA71" i="15"/>
  <c r="AB71" i="15" s="1"/>
  <c r="AA70" i="15"/>
  <c r="AB70" i="15" s="1"/>
  <c r="AA69" i="15"/>
  <c r="AB69" i="15" s="1"/>
  <c r="AA68" i="15"/>
  <c r="AB68" i="15" s="1"/>
  <c r="AA67" i="15"/>
  <c r="AB67" i="15" s="1"/>
  <c r="AA66" i="15"/>
  <c r="AB66" i="15" s="1"/>
  <c r="AA65" i="15"/>
  <c r="AB65" i="15" s="1"/>
  <c r="AA64" i="15"/>
  <c r="AB64" i="15" s="1"/>
  <c r="AA63" i="15"/>
  <c r="AB63" i="15" s="1"/>
  <c r="AA62" i="15"/>
  <c r="AB62" i="15" s="1"/>
  <c r="AA61" i="15"/>
  <c r="AB61" i="15" s="1"/>
  <c r="AA60" i="15"/>
  <c r="AB60" i="15" s="1"/>
  <c r="AA59" i="15"/>
  <c r="AB59" i="15" s="1"/>
  <c r="AA58" i="15"/>
  <c r="AB58" i="15" s="1"/>
  <c r="AA57" i="15"/>
  <c r="AB57" i="15" s="1"/>
  <c r="AA56" i="15"/>
  <c r="AB56" i="15" s="1"/>
  <c r="AA55" i="15"/>
  <c r="AB55" i="15" s="1"/>
  <c r="AA54" i="15"/>
  <c r="AB54" i="15" s="1"/>
  <c r="AA53" i="15"/>
  <c r="AB53" i="15" s="1"/>
  <c r="AA52" i="15"/>
  <c r="AB52" i="15" s="1"/>
  <c r="AA51" i="15"/>
  <c r="AB51" i="15" s="1"/>
  <c r="AA50" i="15"/>
  <c r="AB50" i="15" s="1"/>
  <c r="AA49" i="15"/>
  <c r="AB49" i="15" s="1"/>
  <c r="AA48" i="15"/>
  <c r="AB48" i="15" s="1"/>
  <c r="AA47" i="15"/>
  <c r="AB47" i="15" s="1"/>
  <c r="AA46" i="15"/>
  <c r="AB46" i="15" s="1"/>
  <c r="AA45" i="15"/>
  <c r="AB45" i="15" s="1"/>
  <c r="AA44" i="15"/>
  <c r="AB44" i="15" s="1"/>
  <c r="AA43" i="15"/>
  <c r="AB43" i="15" s="1"/>
  <c r="AA42" i="15"/>
  <c r="AB42" i="15" s="1"/>
  <c r="AA41" i="15"/>
  <c r="AB41" i="15" s="1"/>
  <c r="AA40" i="15"/>
  <c r="AB40" i="15" s="1"/>
  <c r="AA39" i="15"/>
  <c r="AB39" i="15" s="1"/>
  <c r="AA38" i="15"/>
  <c r="AB38" i="15" s="1"/>
  <c r="AA37" i="15"/>
  <c r="AB37" i="15" s="1"/>
  <c r="AA36" i="15"/>
  <c r="AB36" i="15" s="1"/>
  <c r="AA35" i="15"/>
  <c r="AB35" i="15" s="1"/>
  <c r="AA34" i="15"/>
  <c r="AB34" i="15" s="1"/>
  <c r="AA33" i="15"/>
  <c r="AB33" i="15" s="1"/>
  <c r="AA32" i="15"/>
  <c r="AB32" i="15" s="1"/>
  <c r="AA31" i="15"/>
  <c r="AB31" i="15" s="1"/>
  <c r="AA30" i="15"/>
  <c r="AB30" i="15" s="1"/>
  <c r="AA29" i="15"/>
  <c r="AB29" i="15" s="1"/>
  <c r="AA28" i="15"/>
  <c r="AB28" i="15" s="1"/>
  <c r="AA27" i="15"/>
  <c r="AB27" i="15" s="1"/>
  <c r="AA26" i="15"/>
  <c r="AB26" i="15" s="1"/>
  <c r="AA25" i="15"/>
  <c r="AB25" i="15" s="1"/>
  <c r="AA24" i="15"/>
  <c r="AB24" i="15" s="1"/>
  <c r="AA23" i="15"/>
  <c r="AB23" i="15" s="1"/>
  <c r="AA22" i="15"/>
  <c r="AB22" i="15" s="1"/>
  <c r="AA21" i="15"/>
  <c r="AB21" i="15" s="1"/>
  <c r="AA20" i="15"/>
  <c r="AB20" i="15" s="1"/>
  <c r="AA19" i="15"/>
  <c r="AB19" i="15" s="1"/>
  <c r="AA18" i="15"/>
  <c r="AB18" i="15" s="1"/>
  <c r="AA17" i="15"/>
  <c r="AB17" i="15" s="1"/>
  <c r="AA16" i="15"/>
  <c r="AB16" i="15" s="1"/>
  <c r="AA15" i="15"/>
  <c r="AB15" i="15" s="1"/>
  <c r="AA14" i="15"/>
  <c r="AB14" i="15" s="1"/>
  <c r="AA13" i="15"/>
  <c r="AB13" i="15" s="1"/>
  <c r="AA1012" i="14"/>
  <c r="AB1012" i="14" s="1"/>
  <c r="AA1011" i="14"/>
  <c r="AB1011" i="14" s="1"/>
  <c r="AA1010" i="14"/>
  <c r="AB1010" i="14" s="1"/>
  <c r="AA1009" i="14"/>
  <c r="AB1009" i="14" s="1"/>
  <c r="AA1008" i="14"/>
  <c r="AB1008" i="14" s="1"/>
  <c r="AA1007" i="14"/>
  <c r="AB1007" i="14" s="1"/>
  <c r="AA1006" i="14"/>
  <c r="AB1006" i="14" s="1"/>
  <c r="AA1005" i="14"/>
  <c r="AB1005" i="14" s="1"/>
  <c r="AA1004" i="14"/>
  <c r="AB1004" i="14" s="1"/>
  <c r="AA1003" i="14"/>
  <c r="AB1003" i="14" s="1"/>
  <c r="AA1002" i="14"/>
  <c r="AB1002" i="14" s="1"/>
  <c r="AA1001" i="14"/>
  <c r="AB1001" i="14" s="1"/>
  <c r="AA1000" i="14"/>
  <c r="AB1000" i="14" s="1"/>
  <c r="AA999" i="14"/>
  <c r="AB999" i="14" s="1"/>
  <c r="AA998" i="14"/>
  <c r="AB998" i="14" s="1"/>
  <c r="AA997" i="14"/>
  <c r="AB997" i="14" s="1"/>
  <c r="AA996" i="14"/>
  <c r="AB996" i="14" s="1"/>
  <c r="AA995" i="14"/>
  <c r="AB995" i="14" s="1"/>
  <c r="AA994" i="14"/>
  <c r="AB994" i="14" s="1"/>
  <c r="AA993" i="14"/>
  <c r="AB993" i="14" s="1"/>
  <c r="AA992" i="14"/>
  <c r="AB992" i="14" s="1"/>
  <c r="AA991" i="14"/>
  <c r="AB991" i="14" s="1"/>
  <c r="AA990" i="14"/>
  <c r="AB990" i="14" s="1"/>
  <c r="AA989" i="14"/>
  <c r="AB989" i="14" s="1"/>
  <c r="AA988" i="14"/>
  <c r="AB988" i="14" s="1"/>
  <c r="AA987" i="14"/>
  <c r="AB987" i="14" s="1"/>
  <c r="AA986" i="14"/>
  <c r="AB986" i="14" s="1"/>
  <c r="AA985" i="14"/>
  <c r="AB985" i="14" s="1"/>
  <c r="AA984" i="14"/>
  <c r="AB984" i="14" s="1"/>
  <c r="AA983" i="14"/>
  <c r="AB983" i="14" s="1"/>
  <c r="AA982" i="14"/>
  <c r="AB982" i="14" s="1"/>
  <c r="AA981" i="14"/>
  <c r="AB981" i="14" s="1"/>
  <c r="AA980" i="14"/>
  <c r="AB980" i="14" s="1"/>
  <c r="AA979" i="14"/>
  <c r="AB979" i="14" s="1"/>
  <c r="AA978" i="14"/>
  <c r="AB978" i="14" s="1"/>
  <c r="AA977" i="14"/>
  <c r="AB977" i="14" s="1"/>
  <c r="AA976" i="14"/>
  <c r="AB976" i="14" s="1"/>
  <c r="AA975" i="14"/>
  <c r="AB975" i="14" s="1"/>
  <c r="AA974" i="14"/>
  <c r="AB974" i="14" s="1"/>
  <c r="AA973" i="14"/>
  <c r="AB973" i="14" s="1"/>
  <c r="AA972" i="14"/>
  <c r="AB972" i="14" s="1"/>
  <c r="AA971" i="14"/>
  <c r="AB971" i="14" s="1"/>
  <c r="AA970" i="14"/>
  <c r="AB970" i="14" s="1"/>
  <c r="AA969" i="14"/>
  <c r="AB969" i="14" s="1"/>
  <c r="AA968" i="14"/>
  <c r="AB968" i="14" s="1"/>
  <c r="AA967" i="14"/>
  <c r="AB967" i="14" s="1"/>
  <c r="AA966" i="14"/>
  <c r="AB966" i="14" s="1"/>
  <c r="AA965" i="14"/>
  <c r="AB965" i="14" s="1"/>
  <c r="AA964" i="14"/>
  <c r="AB964" i="14" s="1"/>
  <c r="AA963" i="14"/>
  <c r="AB963" i="14" s="1"/>
  <c r="AA962" i="14"/>
  <c r="AB962" i="14" s="1"/>
  <c r="AA961" i="14"/>
  <c r="AB961" i="14" s="1"/>
  <c r="AA960" i="14"/>
  <c r="AB960" i="14" s="1"/>
  <c r="AA959" i="14"/>
  <c r="AB959" i="14" s="1"/>
  <c r="AA958" i="14"/>
  <c r="AB958" i="14" s="1"/>
  <c r="AA957" i="14"/>
  <c r="AB957" i="14" s="1"/>
  <c r="AA956" i="14"/>
  <c r="AB956" i="14" s="1"/>
  <c r="AA955" i="14"/>
  <c r="AB955" i="14" s="1"/>
  <c r="AA954" i="14"/>
  <c r="AB954" i="14" s="1"/>
  <c r="AA953" i="14"/>
  <c r="AB953" i="14" s="1"/>
  <c r="AA952" i="14"/>
  <c r="AB952" i="14" s="1"/>
  <c r="AA951" i="14"/>
  <c r="AB951" i="14" s="1"/>
  <c r="AA950" i="14"/>
  <c r="AB950" i="14" s="1"/>
  <c r="AA949" i="14"/>
  <c r="AB949" i="14" s="1"/>
  <c r="AA948" i="14"/>
  <c r="AB948" i="14" s="1"/>
  <c r="AA947" i="14"/>
  <c r="AB947" i="14" s="1"/>
  <c r="AA946" i="14"/>
  <c r="AB946" i="14" s="1"/>
  <c r="AA945" i="14"/>
  <c r="AB945" i="14" s="1"/>
  <c r="AA944" i="14"/>
  <c r="AB944" i="14" s="1"/>
  <c r="AA943" i="14"/>
  <c r="AB943" i="14" s="1"/>
  <c r="AA942" i="14"/>
  <c r="AB942" i="14" s="1"/>
  <c r="AA941" i="14"/>
  <c r="AB941" i="14" s="1"/>
  <c r="AA940" i="14"/>
  <c r="AB940" i="14" s="1"/>
  <c r="AA939" i="14"/>
  <c r="AB939" i="14" s="1"/>
  <c r="AA938" i="14"/>
  <c r="AB938" i="14" s="1"/>
  <c r="AA937" i="14"/>
  <c r="AB937" i="14" s="1"/>
  <c r="AA936" i="14"/>
  <c r="AB936" i="14" s="1"/>
  <c r="AA935" i="14"/>
  <c r="AB935" i="14" s="1"/>
  <c r="AA934" i="14"/>
  <c r="AB934" i="14" s="1"/>
  <c r="AA933" i="14"/>
  <c r="AB933" i="14" s="1"/>
  <c r="AA932" i="14"/>
  <c r="AB932" i="14" s="1"/>
  <c r="AA931" i="14"/>
  <c r="AB931" i="14" s="1"/>
  <c r="AA930" i="14"/>
  <c r="AB930" i="14" s="1"/>
  <c r="AA929" i="14"/>
  <c r="AB929" i="14" s="1"/>
  <c r="AA928" i="14"/>
  <c r="AB928" i="14" s="1"/>
  <c r="AA927" i="14"/>
  <c r="AB927" i="14" s="1"/>
  <c r="AA926" i="14"/>
  <c r="AB926" i="14" s="1"/>
  <c r="AA925" i="14"/>
  <c r="AB925" i="14" s="1"/>
  <c r="AA924" i="14"/>
  <c r="AB924" i="14" s="1"/>
  <c r="AA923" i="14"/>
  <c r="AB923" i="14" s="1"/>
  <c r="AA922" i="14"/>
  <c r="AB922" i="14" s="1"/>
  <c r="AA921" i="14"/>
  <c r="AB921" i="14" s="1"/>
  <c r="AA920" i="14"/>
  <c r="AB920" i="14" s="1"/>
  <c r="AA919" i="14"/>
  <c r="AB919" i="14" s="1"/>
  <c r="AA918" i="14"/>
  <c r="AB918" i="14" s="1"/>
  <c r="AA917" i="14"/>
  <c r="AB917" i="14" s="1"/>
  <c r="AA916" i="14"/>
  <c r="AB916" i="14" s="1"/>
  <c r="AA915" i="14"/>
  <c r="AB915" i="14" s="1"/>
  <c r="AA914" i="14"/>
  <c r="AB914" i="14" s="1"/>
  <c r="AA913" i="14"/>
  <c r="AB913" i="14" s="1"/>
  <c r="AA912" i="14"/>
  <c r="AB912" i="14" s="1"/>
  <c r="AA911" i="14"/>
  <c r="AB911" i="14" s="1"/>
  <c r="AA910" i="14"/>
  <c r="AB910" i="14" s="1"/>
  <c r="AA909" i="14"/>
  <c r="AB909" i="14" s="1"/>
  <c r="AA908" i="14"/>
  <c r="AB908" i="14" s="1"/>
  <c r="AA907" i="14"/>
  <c r="AB907" i="14" s="1"/>
  <c r="AA906" i="14"/>
  <c r="AB906" i="14" s="1"/>
  <c r="AA905" i="14"/>
  <c r="AB905" i="14" s="1"/>
  <c r="AA904" i="14"/>
  <c r="AB904" i="14" s="1"/>
  <c r="AA903" i="14"/>
  <c r="AB903" i="14" s="1"/>
  <c r="AA902" i="14"/>
  <c r="AB902" i="14" s="1"/>
  <c r="AA901" i="14"/>
  <c r="AB901" i="14" s="1"/>
  <c r="AA900" i="14"/>
  <c r="AB900" i="14" s="1"/>
  <c r="AA899" i="14"/>
  <c r="AB899" i="14" s="1"/>
  <c r="AA898" i="14"/>
  <c r="AB898" i="14" s="1"/>
  <c r="AA897" i="14"/>
  <c r="AB897" i="14" s="1"/>
  <c r="AA896" i="14"/>
  <c r="AB896" i="14" s="1"/>
  <c r="AA895" i="14"/>
  <c r="AB895" i="14" s="1"/>
  <c r="AA894" i="14"/>
  <c r="AB894" i="14" s="1"/>
  <c r="AA893" i="14"/>
  <c r="AB893" i="14" s="1"/>
  <c r="AA892" i="14"/>
  <c r="AB892" i="14" s="1"/>
  <c r="AA891" i="14"/>
  <c r="AB891" i="14" s="1"/>
  <c r="AA890" i="14"/>
  <c r="AB890" i="14" s="1"/>
  <c r="AA889" i="14"/>
  <c r="AB889" i="14" s="1"/>
  <c r="AA888" i="14"/>
  <c r="AB888" i="14" s="1"/>
  <c r="AA887" i="14"/>
  <c r="AB887" i="14" s="1"/>
  <c r="AA886" i="14"/>
  <c r="AB886" i="14" s="1"/>
  <c r="AA885" i="14"/>
  <c r="AB885" i="14" s="1"/>
  <c r="AA884" i="14"/>
  <c r="AB884" i="14" s="1"/>
  <c r="AA883" i="14"/>
  <c r="AB883" i="14" s="1"/>
  <c r="AA882" i="14"/>
  <c r="AB882" i="14" s="1"/>
  <c r="AA881" i="14"/>
  <c r="AB881" i="14" s="1"/>
  <c r="AA880" i="14"/>
  <c r="AB880" i="14" s="1"/>
  <c r="AA879" i="14"/>
  <c r="AB879" i="14" s="1"/>
  <c r="AA878" i="14"/>
  <c r="AB878" i="14" s="1"/>
  <c r="AA877" i="14"/>
  <c r="AB877" i="14" s="1"/>
  <c r="AA876" i="14"/>
  <c r="AB876" i="14" s="1"/>
  <c r="AA875" i="14"/>
  <c r="AB875" i="14" s="1"/>
  <c r="AA874" i="14"/>
  <c r="AB874" i="14" s="1"/>
  <c r="AA873" i="14"/>
  <c r="AB873" i="14" s="1"/>
  <c r="AA872" i="14"/>
  <c r="AB872" i="14" s="1"/>
  <c r="AA871" i="14"/>
  <c r="AB871" i="14" s="1"/>
  <c r="AA870" i="14"/>
  <c r="AB870" i="14" s="1"/>
  <c r="AA869" i="14"/>
  <c r="AB869" i="14" s="1"/>
  <c r="AA868" i="14"/>
  <c r="AB868" i="14" s="1"/>
  <c r="AA867" i="14"/>
  <c r="AB867" i="14" s="1"/>
  <c r="AA866" i="14"/>
  <c r="AB866" i="14" s="1"/>
  <c r="AA865" i="14"/>
  <c r="AB865" i="14" s="1"/>
  <c r="AA864" i="14"/>
  <c r="AB864" i="14" s="1"/>
  <c r="AA863" i="14"/>
  <c r="AB863" i="14" s="1"/>
  <c r="AA862" i="14"/>
  <c r="AB862" i="14" s="1"/>
  <c r="AA861" i="14"/>
  <c r="AB861" i="14" s="1"/>
  <c r="AA860" i="14"/>
  <c r="AB860" i="14" s="1"/>
  <c r="AA859" i="14"/>
  <c r="AB859" i="14" s="1"/>
  <c r="AA858" i="14"/>
  <c r="AB858" i="14" s="1"/>
  <c r="AA857" i="14"/>
  <c r="AB857" i="14" s="1"/>
  <c r="AA856" i="14"/>
  <c r="AB856" i="14" s="1"/>
  <c r="AA855" i="14"/>
  <c r="AB855" i="14" s="1"/>
  <c r="AA854" i="14"/>
  <c r="AB854" i="14" s="1"/>
  <c r="AA853" i="14"/>
  <c r="AB853" i="14" s="1"/>
  <c r="AA852" i="14"/>
  <c r="AB852" i="14" s="1"/>
  <c r="AA851" i="14"/>
  <c r="AB851" i="14" s="1"/>
  <c r="AA850" i="14"/>
  <c r="AB850" i="14" s="1"/>
  <c r="AA849" i="14"/>
  <c r="AB849" i="14" s="1"/>
  <c r="AA848" i="14"/>
  <c r="AB848" i="14" s="1"/>
  <c r="AA847" i="14"/>
  <c r="AB847" i="14" s="1"/>
  <c r="AA846" i="14"/>
  <c r="AB846" i="14" s="1"/>
  <c r="AA845" i="14"/>
  <c r="AB845" i="14" s="1"/>
  <c r="AA844" i="14"/>
  <c r="AB844" i="14" s="1"/>
  <c r="AA843" i="14"/>
  <c r="AB843" i="14" s="1"/>
  <c r="AA842" i="14"/>
  <c r="AB842" i="14" s="1"/>
  <c r="AA841" i="14"/>
  <c r="AB841" i="14" s="1"/>
  <c r="AA840" i="14"/>
  <c r="AB840" i="14" s="1"/>
  <c r="AA839" i="14"/>
  <c r="AB839" i="14" s="1"/>
  <c r="AA838" i="14"/>
  <c r="AB838" i="14" s="1"/>
  <c r="AA837" i="14"/>
  <c r="AB837" i="14" s="1"/>
  <c r="AA836" i="14"/>
  <c r="AB836" i="14" s="1"/>
  <c r="AA835" i="14"/>
  <c r="AB835" i="14" s="1"/>
  <c r="AA834" i="14"/>
  <c r="AB834" i="14" s="1"/>
  <c r="AA833" i="14"/>
  <c r="AB833" i="14" s="1"/>
  <c r="AA832" i="14"/>
  <c r="AB832" i="14" s="1"/>
  <c r="AA831" i="14"/>
  <c r="AB831" i="14" s="1"/>
  <c r="AA830" i="14"/>
  <c r="AB830" i="14" s="1"/>
  <c r="AA829" i="14"/>
  <c r="AB829" i="14" s="1"/>
  <c r="AA828" i="14"/>
  <c r="AB828" i="14" s="1"/>
  <c r="AA827" i="14"/>
  <c r="AB827" i="14" s="1"/>
  <c r="AA826" i="14"/>
  <c r="AB826" i="14" s="1"/>
  <c r="AA825" i="14"/>
  <c r="AB825" i="14" s="1"/>
  <c r="AA824" i="14"/>
  <c r="AB824" i="14" s="1"/>
  <c r="AA823" i="14"/>
  <c r="AB823" i="14" s="1"/>
  <c r="AA822" i="14"/>
  <c r="AB822" i="14" s="1"/>
  <c r="AA821" i="14"/>
  <c r="AB821" i="14" s="1"/>
  <c r="AA820" i="14"/>
  <c r="AB820" i="14" s="1"/>
  <c r="AA819" i="14"/>
  <c r="AB819" i="14" s="1"/>
  <c r="AA818" i="14"/>
  <c r="AB818" i="14" s="1"/>
  <c r="AA817" i="14"/>
  <c r="AB817" i="14" s="1"/>
  <c r="AA816" i="14"/>
  <c r="AB816" i="14" s="1"/>
  <c r="AA815" i="14"/>
  <c r="AB815" i="14" s="1"/>
  <c r="AA814" i="14"/>
  <c r="AB814" i="14" s="1"/>
  <c r="AA813" i="14"/>
  <c r="AB813" i="14" s="1"/>
  <c r="AA812" i="14"/>
  <c r="AB812" i="14" s="1"/>
  <c r="AA811" i="14"/>
  <c r="AB811" i="14" s="1"/>
  <c r="AA810" i="14"/>
  <c r="AB810" i="14" s="1"/>
  <c r="AA809" i="14"/>
  <c r="AB809" i="14" s="1"/>
  <c r="AA808" i="14"/>
  <c r="AB808" i="14" s="1"/>
  <c r="AA807" i="14"/>
  <c r="AB807" i="14" s="1"/>
  <c r="AA806" i="14"/>
  <c r="AB806" i="14" s="1"/>
  <c r="AA805" i="14"/>
  <c r="AB805" i="14" s="1"/>
  <c r="AA804" i="14"/>
  <c r="AB804" i="14" s="1"/>
  <c r="AA803" i="14"/>
  <c r="AB803" i="14" s="1"/>
  <c r="AA802" i="14"/>
  <c r="AB802" i="14" s="1"/>
  <c r="AA801" i="14"/>
  <c r="AB801" i="14" s="1"/>
  <c r="AA800" i="14"/>
  <c r="AB800" i="14" s="1"/>
  <c r="AA799" i="14"/>
  <c r="AB799" i="14" s="1"/>
  <c r="AA798" i="14"/>
  <c r="AB798" i="14" s="1"/>
  <c r="AA797" i="14"/>
  <c r="AB797" i="14" s="1"/>
  <c r="AA796" i="14"/>
  <c r="AB796" i="14" s="1"/>
  <c r="AA795" i="14"/>
  <c r="AB795" i="14" s="1"/>
  <c r="AA794" i="14"/>
  <c r="AB794" i="14" s="1"/>
  <c r="AA793" i="14"/>
  <c r="AB793" i="14" s="1"/>
  <c r="AA792" i="14"/>
  <c r="AB792" i="14" s="1"/>
  <c r="AA791" i="14"/>
  <c r="AB791" i="14" s="1"/>
  <c r="AA790" i="14"/>
  <c r="AB790" i="14" s="1"/>
  <c r="AA789" i="14"/>
  <c r="AB789" i="14" s="1"/>
  <c r="AA788" i="14"/>
  <c r="AB788" i="14" s="1"/>
  <c r="AA787" i="14"/>
  <c r="AB787" i="14" s="1"/>
  <c r="AA786" i="14"/>
  <c r="AB786" i="14" s="1"/>
  <c r="AA785" i="14"/>
  <c r="AB785" i="14" s="1"/>
  <c r="AA784" i="14"/>
  <c r="AB784" i="14" s="1"/>
  <c r="AA783" i="14"/>
  <c r="AB783" i="14" s="1"/>
  <c r="AA782" i="14"/>
  <c r="AB782" i="14" s="1"/>
  <c r="AA781" i="14"/>
  <c r="AB781" i="14" s="1"/>
  <c r="AA780" i="14"/>
  <c r="AB780" i="14" s="1"/>
  <c r="AA779" i="14"/>
  <c r="AB779" i="14" s="1"/>
  <c r="AA778" i="14"/>
  <c r="AB778" i="14" s="1"/>
  <c r="AA777" i="14"/>
  <c r="AB777" i="14" s="1"/>
  <c r="AA776" i="14"/>
  <c r="AB776" i="14" s="1"/>
  <c r="AA775" i="14"/>
  <c r="AB775" i="14" s="1"/>
  <c r="AA774" i="14"/>
  <c r="AB774" i="14" s="1"/>
  <c r="AA773" i="14"/>
  <c r="AB773" i="14" s="1"/>
  <c r="AA772" i="14"/>
  <c r="AB772" i="14" s="1"/>
  <c r="AA771" i="14"/>
  <c r="AB771" i="14" s="1"/>
  <c r="AA770" i="14"/>
  <c r="AB770" i="14" s="1"/>
  <c r="AA769" i="14"/>
  <c r="AB769" i="14" s="1"/>
  <c r="AA768" i="14"/>
  <c r="AB768" i="14" s="1"/>
  <c r="AA767" i="14"/>
  <c r="AB767" i="14" s="1"/>
  <c r="AA766" i="14"/>
  <c r="AB766" i="14" s="1"/>
  <c r="AA765" i="14"/>
  <c r="AB765" i="14" s="1"/>
  <c r="AA764" i="14"/>
  <c r="AB764" i="14" s="1"/>
  <c r="AA763" i="14"/>
  <c r="AB763" i="14" s="1"/>
  <c r="AA762" i="14"/>
  <c r="AB762" i="14" s="1"/>
  <c r="AA761" i="14"/>
  <c r="AB761" i="14" s="1"/>
  <c r="AA760" i="14"/>
  <c r="AB760" i="14" s="1"/>
  <c r="AA759" i="14"/>
  <c r="AB759" i="14" s="1"/>
  <c r="AA758" i="14"/>
  <c r="AB758" i="14" s="1"/>
  <c r="AA757" i="14"/>
  <c r="AB757" i="14" s="1"/>
  <c r="AA756" i="14"/>
  <c r="AB756" i="14" s="1"/>
  <c r="AA755" i="14"/>
  <c r="AB755" i="14" s="1"/>
  <c r="AA754" i="14"/>
  <c r="AB754" i="14" s="1"/>
  <c r="AA753" i="14"/>
  <c r="AB753" i="14" s="1"/>
  <c r="AA752" i="14"/>
  <c r="AB752" i="14" s="1"/>
  <c r="AA751" i="14"/>
  <c r="AB751" i="14" s="1"/>
  <c r="AA750" i="14"/>
  <c r="AB750" i="14" s="1"/>
  <c r="AA749" i="14"/>
  <c r="AB749" i="14" s="1"/>
  <c r="AA748" i="14"/>
  <c r="AB748" i="14" s="1"/>
  <c r="AA747" i="14"/>
  <c r="AB747" i="14" s="1"/>
  <c r="AA746" i="14"/>
  <c r="AB746" i="14" s="1"/>
  <c r="AA745" i="14"/>
  <c r="AB745" i="14" s="1"/>
  <c r="AA744" i="14"/>
  <c r="AB744" i="14" s="1"/>
  <c r="AA743" i="14"/>
  <c r="AB743" i="14" s="1"/>
  <c r="AA742" i="14"/>
  <c r="AB742" i="14" s="1"/>
  <c r="AA741" i="14"/>
  <c r="AB741" i="14" s="1"/>
  <c r="AA740" i="14"/>
  <c r="AB740" i="14" s="1"/>
  <c r="AA739" i="14"/>
  <c r="AB739" i="14" s="1"/>
  <c r="AA738" i="14"/>
  <c r="AB738" i="14" s="1"/>
  <c r="AA737" i="14"/>
  <c r="AB737" i="14" s="1"/>
  <c r="AA736" i="14"/>
  <c r="AB736" i="14" s="1"/>
  <c r="AA735" i="14"/>
  <c r="AB735" i="14" s="1"/>
  <c r="AA734" i="14"/>
  <c r="AB734" i="14" s="1"/>
  <c r="AA733" i="14"/>
  <c r="AB733" i="14" s="1"/>
  <c r="AA732" i="14"/>
  <c r="AB732" i="14" s="1"/>
  <c r="AA731" i="14"/>
  <c r="AB731" i="14" s="1"/>
  <c r="AA730" i="14"/>
  <c r="AB730" i="14" s="1"/>
  <c r="AA729" i="14"/>
  <c r="AB729" i="14" s="1"/>
  <c r="AA728" i="14"/>
  <c r="AB728" i="14" s="1"/>
  <c r="AA727" i="14"/>
  <c r="AB727" i="14" s="1"/>
  <c r="AA726" i="14"/>
  <c r="AB726" i="14" s="1"/>
  <c r="AA725" i="14"/>
  <c r="AB725" i="14" s="1"/>
  <c r="AA724" i="14"/>
  <c r="AB724" i="14" s="1"/>
  <c r="AA723" i="14"/>
  <c r="AB723" i="14" s="1"/>
  <c r="AA722" i="14"/>
  <c r="AB722" i="14" s="1"/>
  <c r="AA721" i="14"/>
  <c r="AB721" i="14" s="1"/>
  <c r="AA720" i="14"/>
  <c r="AB720" i="14" s="1"/>
  <c r="AA719" i="14"/>
  <c r="AB719" i="14" s="1"/>
  <c r="AA718" i="14"/>
  <c r="AB718" i="14" s="1"/>
  <c r="AA717" i="14"/>
  <c r="AB717" i="14" s="1"/>
  <c r="AA716" i="14"/>
  <c r="AB716" i="14" s="1"/>
  <c r="AA715" i="14"/>
  <c r="AB715" i="14" s="1"/>
  <c r="AA714" i="14"/>
  <c r="AB714" i="14" s="1"/>
  <c r="AA713" i="14"/>
  <c r="AB713" i="14" s="1"/>
  <c r="AA712" i="14"/>
  <c r="AB712" i="14" s="1"/>
  <c r="AA711" i="14"/>
  <c r="AB711" i="14" s="1"/>
  <c r="AA710" i="14"/>
  <c r="AB710" i="14" s="1"/>
  <c r="AA709" i="14"/>
  <c r="AB709" i="14" s="1"/>
  <c r="AA708" i="14"/>
  <c r="AB708" i="14" s="1"/>
  <c r="AA707" i="14"/>
  <c r="AB707" i="14" s="1"/>
  <c r="AA706" i="14"/>
  <c r="AB706" i="14" s="1"/>
  <c r="AA705" i="14"/>
  <c r="AB705" i="14" s="1"/>
  <c r="AA704" i="14"/>
  <c r="AB704" i="14" s="1"/>
  <c r="AA703" i="14"/>
  <c r="AB703" i="14" s="1"/>
  <c r="AA702" i="14"/>
  <c r="AB702" i="14" s="1"/>
  <c r="AA701" i="14"/>
  <c r="AB701" i="14" s="1"/>
  <c r="AA700" i="14"/>
  <c r="AB700" i="14" s="1"/>
  <c r="AA699" i="14"/>
  <c r="AB699" i="14" s="1"/>
  <c r="AA698" i="14"/>
  <c r="AB698" i="14" s="1"/>
  <c r="AA697" i="14"/>
  <c r="AB697" i="14" s="1"/>
  <c r="AA696" i="14"/>
  <c r="AB696" i="14" s="1"/>
  <c r="AA695" i="14"/>
  <c r="AB695" i="14" s="1"/>
  <c r="AA694" i="14"/>
  <c r="AB694" i="14" s="1"/>
  <c r="AA693" i="14"/>
  <c r="AB693" i="14" s="1"/>
  <c r="AA692" i="14"/>
  <c r="AB692" i="14" s="1"/>
  <c r="AA691" i="14"/>
  <c r="AB691" i="14" s="1"/>
  <c r="AA690" i="14"/>
  <c r="AB690" i="14" s="1"/>
  <c r="AA689" i="14"/>
  <c r="AB689" i="14" s="1"/>
  <c r="AA688" i="14"/>
  <c r="AB688" i="14" s="1"/>
  <c r="AA687" i="14"/>
  <c r="AB687" i="14" s="1"/>
  <c r="AA686" i="14"/>
  <c r="AB686" i="14" s="1"/>
  <c r="AA685" i="14"/>
  <c r="AB685" i="14" s="1"/>
  <c r="AA684" i="14"/>
  <c r="AB684" i="14" s="1"/>
  <c r="AA683" i="14"/>
  <c r="AB683" i="14" s="1"/>
  <c r="AA682" i="14"/>
  <c r="AB682" i="14" s="1"/>
  <c r="AA681" i="14"/>
  <c r="AB681" i="14" s="1"/>
  <c r="AA680" i="14"/>
  <c r="AB680" i="14" s="1"/>
  <c r="AA679" i="14"/>
  <c r="AB679" i="14" s="1"/>
  <c r="AA678" i="14"/>
  <c r="AB678" i="14" s="1"/>
  <c r="AA677" i="14"/>
  <c r="AB677" i="14" s="1"/>
  <c r="AA676" i="14"/>
  <c r="AB676" i="14" s="1"/>
  <c r="AA675" i="14"/>
  <c r="AB675" i="14" s="1"/>
  <c r="AA674" i="14"/>
  <c r="AB674" i="14" s="1"/>
  <c r="AA673" i="14"/>
  <c r="AB673" i="14" s="1"/>
  <c r="AA672" i="14"/>
  <c r="AB672" i="14" s="1"/>
  <c r="AA671" i="14"/>
  <c r="AB671" i="14" s="1"/>
  <c r="AA670" i="14"/>
  <c r="AB670" i="14" s="1"/>
  <c r="AA669" i="14"/>
  <c r="AB669" i="14" s="1"/>
  <c r="AA668" i="14"/>
  <c r="AB668" i="14" s="1"/>
  <c r="AA667" i="14"/>
  <c r="AB667" i="14" s="1"/>
  <c r="AA666" i="14"/>
  <c r="AB666" i="14" s="1"/>
  <c r="AA665" i="14"/>
  <c r="AB665" i="14" s="1"/>
  <c r="AA664" i="14"/>
  <c r="AB664" i="14" s="1"/>
  <c r="AA663" i="14"/>
  <c r="AB663" i="14" s="1"/>
  <c r="AA662" i="14"/>
  <c r="AB662" i="14" s="1"/>
  <c r="AA661" i="14"/>
  <c r="AB661" i="14" s="1"/>
  <c r="AA660" i="14"/>
  <c r="AB660" i="14" s="1"/>
  <c r="AA659" i="14"/>
  <c r="AB659" i="14" s="1"/>
  <c r="AA658" i="14"/>
  <c r="AB658" i="14" s="1"/>
  <c r="AA657" i="14"/>
  <c r="AB657" i="14" s="1"/>
  <c r="AA656" i="14"/>
  <c r="AB656" i="14" s="1"/>
  <c r="AA655" i="14"/>
  <c r="AB655" i="14" s="1"/>
  <c r="AA654" i="14"/>
  <c r="AB654" i="14" s="1"/>
  <c r="AA653" i="14"/>
  <c r="AB653" i="14" s="1"/>
  <c r="AA652" i="14"/>
  <c r="AB652" i="14" s="1"/>
  <c r="AA651" i="14"/>
  <c r="AB651" i="14" s="1"/>
  <c r="AA650" i="14"/>
  <c r="AB650" i="14" s="1"/>
  <c r="AA649" i="14"/>
  <c r="AB649" i="14" s="1"/>
  <c r="AA648" i="14"/>
  <c r="AB648" i="14" s="1"/>
  <c r="AA647" i="14"/>
  <c r="AB647" i="14" s="1"/>
  <c r="AA646" i="14"/>
  <c r="AB646" i="14" s="1"/>
  <c r="AA645" i="14"/>
  <c r="AB645" i="14" s="1"/>
  <c r="AA644" i="14"/>
  <c r="AB644" i="14" s="1"/>
  <c r="AA643" i="14"/>
  <c r="AB643" i="14" s="1"/>
  <c r="AA642" i="14"/>
  <c r="AB642" i="14" s="1"/>
  <c r="AA641" i="14"/>
  <c r="AB641" i="14" s="1"/>
  <c r="AA640" i="14"/>
  <c r="AB640" i="14" s="1"/>
  <c r="AA639" i="14"/>
  <c r="AB639" i="14" s="1"/>
  <c r="AA638" i="14"/>
  <c r="AB638" i="14" s="1"/>
  <c r="AA637" i="14"/>
  <c r="AB637" i="14" s="1"/>
  <c r="AA636" i="14"/>
  <c r="AB636" i="14" s="1"/>
  <c r="AA635" i="14"/>
  <c r="AB635" i="14" s="1"/>
  <c r="AA634" i="14"/>
  <c r="AB634" i="14" s="1"/>
  <c r="AA633" i="14"/>
  <c r="AB633" i="14" s="1"/>
  <c r="AA632" i="14"/>
  <c r="AB632" i="14" s="1"/>
  <c r="AA631" i="14"/>
  <c r="AB631" i="14" s="1"/>
  <c r="AA630" i="14"/>
  <c r="AB630" i="14" s="1"/>
  <c r="AA629" i="14"/>
  <c r="AB629" i="14" s="1"/>
  <c r="AA628" i="14"/>
  <c r="AB628" i="14" s="1"/>
  <c r="AA627" i="14"/>
  <c r="AB627" i="14" s="1"/>
  <c r="AA626" i="14"/>
  <c r="AB626" i="14" s="1"/>
  <c r="AA625" i="14"/>
  <c r="AB625" i="14" s="1"/>
  <c r="AA624" i="14"/>
  <c r="AB624" i="14" s="1"/>
  <c r="AA623" i="14"/>
  <c r="AB623" i="14" s="1"/>
  <c r="AA622" i="14"/>
  <c r="AB622" i="14" s="1"/>
  <c r="AA621" i="14"/>
  <c r="AB621" i="14" s="1"/>
  <c r="AA620" i="14"/>
  <c r="AB620" i="14" s="1"/>
  <c r="AA619" i="14"/>
  <c r="AB619" i="14" s="1"/>
  <c r="AA618" i="14"/>
  <c r="AB618" i="14" s="1"/>
  <c r="AA617" i="14"/>
  <c r="AB617" i="14" s="1"/>
  <c r="AA616" i="14"/>
  <c r="AB616" i="14" s="1"/>
  <c r="AA615" i="14"/>
  <c r="AB615" i="14" s="1"/>
  <c r="AA614" i="14"/>
  <c r="AB614" i="14" s="1"/>
  <c r="AA613" i="14"/>
  <c r="AB613" i="14" s="1"/>
  <c r="AA612" i="14"/>
  <c r="AB612" i="14" s="1"/>
  <c r="AA611" i="14"/>
  <c r="AB611" i="14" s="1"/>
  <c r="AA610" i="14"/>
  <c r="AB610" i="14" s="1"/>
  <c r="AA609" i="14"/>
  <c r="AB609" i="14" s="1"/>
  <c r="AA608" i="14"/>
  <c r="AB608" i="14" s="1"/>
  <c r="AA607" i="14"/>
  <c r="AB607" i="14" s="1"/>
  <c r="AA606" i="14"/>
  <c r="AB606" i="14" s="1"/>
  <c r="AA605" i="14"/>
  <c r="AB605" i="14" s="1"/>
  <c r="AA604" i="14"/>
  <c r="AB604" i="14" s="1"/>
  <c r="AA603" i="14"/>
  <c r="AB603" i="14" s="1"/>
  <c r="AA602" i="14"/>
  <c r="AB602" i="14" s="1"/>
  <c r="AA601" i="14"/>
  <c r="AB601" i="14" s="1"/>
  <c r="AA600" i="14"/>
  <c r="AB600" i="14" s="1"/>
  <c r="AA599" i="14"/>
  <c r="AB599" i="14" s="1"/>
  <c r="AA598" i="14"/>
  <c r="AB598" i="14" s="1"/>
  <c r="AA597" i="14"/>
  <c r="AB597" i="14" s="1"/>
  <c r="AA596" i="14"/>
  <c r="AB596" i="14" s="1"/>
  <c r="AA595" i="14"/>
  <c r="AB595" i="14" s="1"/>
  <c r="AA594" i="14"/>
  <c r="AB594" i="14" s="1"/>
  <c r="AA593" i="14"/>
  <c r="AB593" i="14" s="1"/>
  <c r="AA592" i="14"/>
  <c r="AB592" i="14" s="1"/>
  <c r="AA591" i="14"/>
  <c r="AB591" i="14" s="1"/>
  <c r="AA590" i="14"/>
  <c r="AB590" i="14" s="1"/>
  <c r="AA589" i="14"/>
  <c r="AB589" i="14" s="1"/>
  <c r="AA588" i="14"/>
  <c r="AB588" i="14" s="1"/>
  <c r="AA587" i="14"/>
  <c r="AB587" i="14" s="1"/>
  <c r="AA586" i="14"/>
  <c r="AB586" i="14" s="1"/>
  <c r="AA585" i="14"/>
  <c r="AB585" i="14" s="1"/>
  <c r="AA584" i="14"/>
  <c r="AB584" i="14" s="1"/>
  <c r="AA583" i="14"/>
  <c r="AB583" i="14" s="1"/>
  <c r="AA582" i="14"/>
  <c r="AB582" i="14" s="1"/>
  <c r="AA581" i="14"/>
  <c r="AB581" i="14" s="1"/>
  <c r="AA580" i="14"/>
  <c r="AB580" i="14" s="1"/>
  <c r="AA579" i="14"/>
  <c r="AB579" i="14" s="1"/>
  <c r="AA578" i="14"/>
  <c r="AB578" i="14" s="1"/>
  <c r="AA577" i="14"/>
  <c r="AB577" i="14" s="1"/>
  <c r="AA576" i="14"/>
  <c r="AB576" i="14" s="1"/>
  <c r="AA575" i="14"/>
  <c r="AB575" i="14" s="1"/>
  <c r="AA574" i="14"/>
  <c r="AB574" i="14" s="1"/>
  <c r="AA573" i="14"/>
  <c r="AB573" i="14" s="1"/>
  <c r="AA572" i="14"/>
  <c r="AB572" i="14" s="1"/>
  <c r="AA571" i="14"/>
  <c r="AB571" i="14" s="1"/>
  <c r="AA570" i="14"/>
  <c r="AB570" i="14" s="1"/>
  <c r="AA569" i="14"/>
  <c r="AB569" i="14" s="1"/>
  <c r="AA568" i="14"/>
  <c r="AB568" i="14" s="1"/>
  <c r="AA567" i="14"/>
  <c r="AB567" i="14" s="1"/>
  <c r="AA566" i="14"/>
  <c r="AB566" i="14" s="1"/>
  <c r="AA565" i="14"/>
  <c r="AB565" i="14" s="1"/>
  <c r="AA564" i="14"/>
  <c r="AB564" i="14" s="1"/>
  <c r="AA563" i="14"/>
  <c r="AB563" i="14" s="1"/>
  <c r="AA562" i="14"/>
  <c r="AB562" i="14" s="1"/>
  <c r="AA561" i="14"/>
  <c r="AB561" i="14" s="1"/>
  <c r="AA560" i="14"/>
  <c r="AB560" i="14" s="1"/>
  <c r="AA559" i="14"/>
  <c r="AB559" i="14" s="1"/>
  <c r="AA558" i="14"/>
  <c r="AB558" i="14" s="1"/>
  <c r="AA557" i="14"/>
  <c r="AB557" i="14" s="1"/>
  <c r="AA556" i="14"/>
  <c r="AB556" i="14" s="1"/>
  <c r="AA555" i="14"/>
  <c r="AB555" i="14" s="1"/>
  <c r="AA554" i="14"/>
  <c r="AB554" i="14" s="1"/>
  <c r="AA553" i="14"/>
  <c r="AB553" i="14" s="1"/>
  <c r="AA552" i="14"/>
  <c r="AB552" i="14" s="1"/>
  <c r="AA551" i="14"/>
  <c r="AB551" i="14" s="1"/>
  <c r="AA550" i="14"/>
  <c r="AB550" i="14" s="1"/>
  <c r="AA549" i="14"/>
  <c r="AB549" i="14" s="1"/>
  <c r="AA548" i="14"/>
  <c r="AB548" i="14" s="1"/>
  <c r="AA547" i="14"/>
  <c r="AB547" i="14" s="1"/>
  <c r="AA546" i="14"/>
  <c r="AB546" i="14" s="1"/>
  <c r="AA545" i="14"/>
  <c r="AB545" i="14" s="1"/>
  <c r="AA544" i="14"/>
  <c r="AB544" i="14" s="1"/>
  <c r="AA543" i="14"/>
  <c r="AB543" i="14" s="1"/>
  <c r="AA542" i="14"/>
  <c r="AB542" i="14" s="1"/>
  <c r="AA541" i="14"/>
  <c r="AB541" i="14" s="1"/>
  <c r="AA540" i="14"/>
  <c r="AB540" i="14" s="1"/>
  <c r="AA539" i="14"/>
  <c r="AB539" i="14" s="1"/>
  <c r="AA538" i="14"/>
  <c r="AB538" i="14" s="1"/>
  <c r="AA537" i="14"/>
  <c r="AB537" i="14" s="1"/>
  <c r="AA536" i="14"/>
  <c r="AB536" i="14" s="1"/>
  <c r="AA535" i="14"/>
  <c r="AB535" i="14" s="1"/>
  <c r="AA534" i="14"/>
  <c r="AB534" i="14" s="1"/>
  <c r="AA533" i="14"/>
  <c r="AB533" i="14" s="1"/>
  <c r="AA532" i="14"/>
  <c r="AB532" i="14" s="1"/>
  <c r="AA531" i="14"/>
  <c r="AB531" i="14" s="1"/>
  <c r="AA530" i="14"/>
  <c r="AB530" i="14" s="1"/>
  <c r="AA529" i="14"/>
  <c r="AB529" i="14" s="1"/>
  <c r="AA528" i="14"/>
  <c r="AB528" i="14" s="1"/>
  <c r="AA527" i="14"/>
  <c r="AB527" i="14" s="1"/>
  <c r="AA526" i="14"/>
  <c r="AB526" i="14" s="1"/>
  <c r="AA525" i="14"/>
  <c r="AB525" i="14" s="1"/>
  <c r="AA524" i="14"/>
  <c r="AB524" i="14" s="1"/>
  <c r="AA523" i="14"/>
  <c r="AB523" i="14" s="1"/>
  <c r="AA522" i="14"/>
  <c r="AB522" i="14" s="1"/>
  <c r="AA521" i="14"/>
  <c r="AB521" i="14" s="1"/>
  <c r="AA520" i="14"/>
  <c r="AB520" i="14" s="1"/>
  <c r="AA519" i="14"/>
  <c r="AB519" i="14" s="1"/>
  <c r="AA518" i="14"/>
  <c r="AB518" i="14" s="1"/>
  <c r="AA517" i="14"/>
  <c r="AB517" i="14" s="1"/>
  <c r="AA516" i="14"/>
  <c r="AB516" i="14" s="1"/>
  <c r="AA515" i="14"/>
  <c r="AB515" i="14" s="1"/>
  <c r="AA514" i="14"/>
  <c r="AB514" i="14" s="1"/>
  <c r="AA513" i="14"/>
  <c r="AB513" i="14" s="1"/>
  <c r="AA512" i="14"/>
  <c r="AB512" i="14" s="1"/>
  <c r="AA511" i="14"/>
  <c r="AB511" i="14" s="1"/>
  <c r="AA510" i="14"/>
  <c r="AB510" i="14" s="1"/>
  <c r="AA509" i="14"/>
  <c r="AB509" i="14" s="1"/>
  <c r="AA508" i="14"/>
  <c r="AB508" i="14" s="1"/>
  <c r="AA507" i="14"/>
  <c r="AB507" i="14" s="1"/>
  <c r="AA506" i="14"/>
  <c r="AB506" i="14" s="1"/>
  <c r="AA505" i="14"/>
  <c r="AB505" i="14" s="1"/>
  <c r="AA504" i="14"/>
  <c r="AB504" i="14" s="1"/>
  <c r="AA503" i="14"/>
  <c r="AB503" i="14" s="1"/>
  <c r="AA502" i="14"/>
  <c r="AB502" i="14" s="1"/>
  <c r="AA501" i="14"/>
  <c r="AB501" i="14" s="1"/>
  <c r="AA500" i="14"/>
  <c r="AB500" i="14" s="1"/>
  <c r="AA499" i="14"/>
  <c r="AB499" i="14" s="1"/>
  <c r="AA498" i="14"/>
  <c r="AB498" i="14" s="1"/>
  <c r="AA497" i="14"/>
  <c r="AB497" i="14" s="1"/>
  <c r="AA496" i="14"/>
  <c r="AB496" i="14" s="1"/>
  <c r="AA495" i="14"/>
  <c r="AB495" i="14" s="1"/>
  <c r="AA494" i="14"/>
  <c r="AB494" i="14" s="1"/>
  <c r="AA493" i="14"/>
  <c r="AB493" i="14" s="1"/>
  <c r="AA492" i="14"/>
  <c r="AB492" i="14" s="1"/>
  <c r="AA491" i="14"/>
  <c r="AB491" i="14" s="1"/>
  <c r="AA490" i="14"/>
  <c r="AB490" i="14" s="1"/>
  <c r="AA489" i="14"/>
  <c r="AB489" i="14" s="1"/>
  <c r="AA488" i="14"/>
  <c r="AB488" i="14" s="1"/>
  <c r="AA487" i="14"/>
  <c r="AB487" i="14" s="1"/>
  <c r="AA486" i="14"/>
  <c r="AB486" i="14" s="1"/>
  <c r="AA485" i="14"/>
  <c r="AB485" i="14" s="1"/>
  <c r="AA484" i="14"/>
  <c r="AB484" i="14" s="1"/>
  <c r="AA483" i="14"/>
  <c r="AB483" i="14" s="1"/>
  <c r="AA482" i="14"/>
  <c r="AB482" i="14" s="1"/>
  <c r="AA481" i="14"/>
  <c r="AB481" i="14" s="1"/>
  <c r="AA480" i="14"/>
  <c r="AB480" i="14" s="1"/>
  <c r="AA479" i="14"/>
  <c r="AB479" i="14" s="1"/>
  <c r="AA478" i="14"/>
  <c r="AB478" i="14" s="1"/>
  <c r="AA477" i="14"/>
  <c r="AB477" i="14" s="1"/>
  <c r="AA476" i="14"/>
  <c r="AB476" i="14" s="1"/>
  <c r="AA475" i="14"/>
  <c r="AB475" i="14" s="1"/>
  <c r="AA474" i="14"/>
  <c r="AB474" i="14" s="1"/>
  <c r="AA473" i="14"/>
  <c r="AB473" i="14" s="1"/>
  <c r="AA472" i="14"/>
  <c r="AB472" i="14" s="1"/>
  <c r="AA471" i="14"/>
  <c r="AB471" i="14" s="1"/>
  <c r="AA470" i="14"/>
  <c r="AB470" i="14" s="1"/>
  <c r="AA469" i="14"/>
  <c r="AB469" i="14" s="1"/>
  <c r="AA468" i="14"/>
  <c r="AB468" i="14" s="1"/>
  <c r="AA467" i="14"/>
  <c r="AB467" i="14" s="1"/>
  <c r="AA466" i="14"/>
  <c r="AB466" i="14" s="1"/>
  <c r="AA465" i="14"/>
  <c r="AB465" i="14" s="1"/>
  <c r="AA464" i="14"/>
  <c r="AB464" i="14" s="1"/>
  <c r="AA463" i="14"/>
  <c r="AB463" i="14" s="1"/>
  <c r="AA462" i="14"/>
  <c r="AB462" i="14" s="1"/>
  <c r="AA461" i="14"/>
  <c r="AB461" i="14" s="1"/>
  <c r="AA460" i="14"/>
  <c r="AB460" i="14" s="1"/>
  <c r="AA459" i="14"/>
  <c r="AB459" i="14" s="1"/>
  <c r="AA458" i="14"/>
  <c r="AB458" i="14" s="1"/>
  <c r="AA457" i="14"/>
  <c r="AB457" i="14" s="1"/>
  <c r="AA456" i="14"/>
  <c r="AB456" i="14" s="1"/>
  <c r="AA455" i="14"/>
  <c r="AB455" i="14" s="1"/>
  <c r="AA454" i="14"/>
  <c r="AB454" i="14" s="1"/>
  <c r="AA453" i="14"/>
  <c r="AB453" i="14" s="1"/>
  <c r="AA452" i="14"/>
  <c r="AB452" i="14" s="1"/>
  <c r="AA451" i="14"/>
  <c r="AB451" i="14" s="1"/>
  <c r="AA450" i="14"/>
  <c r="AB450" i="14" s="1"/>
  <c r="AA449" i="14"/>
  <c r="AB449" i="14" s="1"/>
  <c r="AA448" i="14"/>
  <c r="AB448" i="14" s="1"/>
  <c r="AA447" i="14"/>
  <c r="AB447" i="14" s="1"/>
  <c r="AA446" i="14"/>
  <c r="AB446" i="14" s="1"/>
  <c r="AA445" i="14"/>
  <c r="AB445" i="14" s="1"/>
  <c r="AA444" i="14"/>
  <c r="AB444" i="14" s="1"/>
  <c r="AA443" i="14"/>
  <c r="AB443" i="14" s="1"/>
  <c r="AA442" i="14"/>
  <c r="AB442" i="14" s="1"/>
  <c r="AA441" i="14"/>
  <c r="AB441" i="14" s="1"/>
  <c r="AA440" i="14"/>
  <c r="AB440" i="14" s="1"/>
  <c r="AA439" i="14"/>
  <c r="AB439" i="14" s="1"/>
  <c r="AA438" i="14"/>
  <c r="AB438" i="14" s="1"/>
  <c r="AA437" i="14"/>
  <c r="AB437" i="14" s="1"/>
  <c r="AA436" i="14"/>
  <c r="AB436" i="14" s="1"/>
  <c r="AA435" i="14"/>
  <c r="AB435" i="14" s="1"/>
  <c r="AA434" i="14"/>
  <c r="AB434" i="14" s="1"/>
  <c r="AA433" i="14"/>
  <c r="AB433" i="14" s="1"/>
  <c r="AA432" i="14"/>
  <c r="AB432" i="14" s="1"/>
  <c r="AA431" i="14"/>
  <c r="AB431" i="14" s="1"/>
  <c r="AA430" i="14"/>
  <c r="AB430" i="14" s="1"/>
  <c r="AA429" i="14"/>
  <c r="AB429" i="14" s="1"/>
  <c r="AA428" i="14"/>
  <c r="AB428" i="14" s="1"/>
  <c r="AA427" i="14"/>
  <c r="AB427" i="14" s="1"/>
  <c r="AA426" i="14"/>
  <c r="AB426" i="14" s="1"/>
  <c r="AA425" i="14"/>
  <c r="AB425" i="14" s="1"/>
  <c r="AA424" i="14"/>
  <c r="AB424" i="14" s="1"/>
  <c r="AA423" i="14"/>
  <c r="AB423" i="14" s="1"/>
  <c r="AA422" i="14"/>
  <c r="AB422" i="14" s="1"/>
  <c r="AA421" i="14"/>
  <c r="AB421" i="14" s="1"/>
  <c r="AA420" i="14"/>
  <c r="AB420" i="14" s="1"/>
  <c r="AA419" i="14"/>
  <c r="AB419" i="14" s="1"/>
  <c r="AA418" i="14"/>
  <c r="AB418" i="14" s="1"/>
  <c r="AA417" i="14"/>
  <c r="AB417" i="14" s="1"/>
  <c r="AA416" i="14"/>
  <c r="AB416" i="14" s="1"/>
  <c r="AA415" i="14"/>
  <c r="AB415" i="14" s="1"/>
  <c r="AA414" i="14"/>
  <c r="AB414" i="14" s="1"/>
  <c r="AA413" i="14"/>
  <c r="AB413" i="14" s="1"/>
  <c r="AA412" i="14"/>
  <c r="AB412" i="14" s="1"/>
  <c r="AA411" i="14"/>
  <c r="AB411" i="14" s="1"/>
  <c r="AA410" i="14"/>
  <c r="AB410" i="14" s="1"/>
  <c r="AA409" i="14"/>
  <c r="AB409" i="14" s="1"/>
  <c r="AA408" i="14"/>
  <c r="AB408" i="14" s="1"/>
  <c r="AA407" i="14"/>
  <c r="AB407" i="14" s="1"/>
  <c r="AA406" i="14"/>
  <c r="AB406" i="14" s="1"/>
  <c r="AA405" i="14"/>
  <c r="AB405" i="14" s="1"/>
  <c r="AA404" i="14"/>
  <c r="AB404" i="14" s="1"/>
  <c r="AA403" i="14"/>
  <c r="AB403" i="14" s="1"/>
  <c r="AA402" i="14"/>
  <c r="AB402" i="14" s="1"/>
  <c r="AA401" i="14"/>
  <c r="AB401" i="14" s="1"/>
  <c r="AA400" i="14"/>
  <c r="AB400" i="14" s="1"/>
  <c r="AA399" i="14"/>
  <c r="AB399" i="14" s="1"/>
  <c r="AA398" i="14"/>
  <c r="AB398" i="14" s="1"/>
  <c r="AA397" i="14"/>
  <c r="AB397" i="14" s="1"/>
  <c r="AA396" i="14"/>
  <c r="AB396" i="14" s="1"/>
  <c r="AA395" i="14"/>
  <c r="AB395" i="14" s="1"/>
  <c r="AA394" i="14"/>
  <c r="AB394" i="14" s="1"/>
  <c r="AA393" i="14"/>
  <c r="AB393" i="14" s="1"/>
  <c r="AA392" i="14"/>
  <c r="AB392" i="14" s="1"/>
  <c r="AA391" i="14"/>
  <c r="AB391" i="14" s="1"/>
  <c r="AA390" i="14"/>
  <c r="AB390" i="14" s="1"/>
  <c r="AA389" i="14"/>
  <c r="AB389" i="14" s="1"/>
  <c r="AA388" i="14"/>
  <c r="AB388" i="14" s="1"/>
  <c r="AA387" i="14"/>
  <c r="AB387" i="14" s="1"/>
  <c r="AA386" i="14"/>
  <c r="AB386" i="14" s="1"/>
  <c r="AA385" i="14"/>
  <c r="AB385" i="14" s="1"/>
  <c r="AA384" i="14"/>
  <c r="AB384" i="14" s="1"/>
  <c r="AA383" i="14"/>
  <c r="AB383" i="14" s="1"/>
  <c r="AA382" i="14"/>
  <c r="AB382" i="14" s="1"/>
  <c r="AA381" i="14"/>
  <c r="AB381" i="14" s="1"/>
  <c r="AA380" i="14"/>
  <c r="AB380" i="14" s="1"/>
  <c r="AA379" i="14"/>
  <c r="AB379" i="14" s="1"/>
  <c r="AA378" i="14"/>
  <c r="AB378" i="14" s="1"/>
  <c r="AA377" i="14"/>
  <c r="AB377" i="14" s="1"/>
  <c r="AA376" i="14"/>
  <c r="AB376" i="14" s="1"/>
  <c r="AA375" i="14"/>
  <c r="AB375" i="14" s="1"/>
  <c r="AA374" i="14"/>
  <c r="AB374" i="14" s="1"/>
  <c r="AA373" i="14"/>
  <c r="AB373" i="14" s="1"/>
  <c r="AA372" i="14"/>
  <c r="AB372" i="14" s="1"/>
  <c r="AA371" i="14"/>
  <c r="AB371" i="14" s="1"/>
  <c r="AA370" i="14"/>
  <c r="AB370" i="14" s="1"/>
  <c r="AA369" i="14"/>
  <c r="AB369" i="14" s="1"/>
  <c r="AA368" i="14"/>
  <c r="AB368" i="14" s="1"/>
  <c r="AA367" i="14"/>
  <c r="AB367" i="14" s="1"/>
  <c r="AA366" i="14"/>
  <c r="AB366" i="14" s="1"/>
  <c r="AA365" i="14"/>
  <c r="AB365" i="14" s="1"/>
  <c r="AA364" i="14"/>
  <c r="AB364" i="14" s="1"/>
  <c r="AA363" i="14"/>
  <c r="AB363" i="14" s="1"/>
  <c r="AA362" i="14"/>
  <c r="AB362" i="14" s="1"/>
  <c r="AA361" i="14"/>
  <c r="AB361" i="14" s="1"/>
  <c r="AA360" i="14"/>
  <c r="AB360" i="14" s="1"/>
  <c r="AA359" i="14"/>
  <c r="AB359" i="14" s="1"/>
  <c r="AA358" i="14"/>
  <c r="AB358" i="14" s="1"/>
  <c r="AA357" i="14"/>
  <c r="AB357" i="14" s="1"/>
  <c r="AA356" i="14"/>
  <c r="AB356" i="14" s="1"/>
  <c r="AA355" i="14"/>
  <c r="AB355" i="14" s="1"/>
  <c r="AA354" i="14"/>
  <c r="AB354" i="14" s="1"/>
  <c r="AA353" i="14"/>
  <c r="AB353" i="14" s="1"/>
  <c r="AA352" i="14"/>
  <c r="AB352" i="14" s="1"/>
  <c r="AA351" i="14"/>
  <c r="AB351" i="14" s="1"/>
  <c r="AA350" i="14"/>
  <c r="AB350" i="14" s="1"/>
  <c r="AA349" i="14"/>
  <c r="AB349" i="14" s="1"/>
  <c r="AA348" i="14"/>
  <c r="AB348" i="14" s="1"/>
  <c r="AA347" i="14"/>
  <c r="AB347" i="14" s="1"/>
  <c r="AA346" i="14"/>
  <c r="AB346" i="14" s="1"/>
  <c r="AA345" i="14"/>
  <c r="AB345" i="14" s="1"/>
  <c r="AA344" i="14"/>
  <c r="AB344" i="14" s="1"/>
  <c r="AA343" i="14"/>
  <c r="AB343" i="14" s="1"/>
  <c r="AA342" i="14"/>
  <c r="AB342" i="14" s="1"/>
  <c r="AA341" i="14"/>
  <c r="AB341" i="14" s="1"/>
  <c r="AA340" i="14"/>
  <c r="AB340" i="14" s="1"/>
  <c r="AA339" i="14"/>
  <c r="AB339" i="14" s="1"/>
  <c r="AA338" i="14"/>
  <c r="AB338" i="14" s="1"/>
  <c r="AA337" i="14"/>
  <c r="AB337" i="14" s="1"/>
  <c r="AA336" i="14"/>
  <c r="AB336" i="14" s="1"/>
  <c r="AA335" i="14"/>
  <c r="AB335" i="14" s="1"/>
  <c r="AA334" i="14"/>
  <c r="AB334" i="14" s="1"/>
  <c r="AA333" i="14"/>
  <c r="AB333" i="14" s="1"/>
  <c r="AA332" i="14"/>
  <c r="AB332" i="14" s="1"/>
  <c r="AA331" i="14"/>
  <c r="AB331" i="14" s="1"/>
  <c r="AA330" i="14"/>
  <c r="AB330" i="14" s="1"/>
  <c r="AA329" i="14"/>
  <c r="AB329" i="14" s="1"/>
  <c r="AA328" i="14"/>
  <c r="AB328" i="14" s="1"/>
  <c r="AA327" i="14"/>
  <c r="AB327" i="14" s="1"/>
  <c r="AA326" i="14"/>
  <c r="AB326" i="14" s="1"/>
  <c r="AA325" i="14"/>
  <c r="AB325" i="14" s="1"/>
  <c r="AA324" i="14"/>
  <c r="AB324" i="14" s="1"/>
  <c r="AA323" i="14"/>
  <c r="AB323" i="14" s="1"/>
  <c r="AA322" i="14"/>
  <c r="AB322" i="14" s="1"/>
  <c r="AA321" i="14"/>
  <c r="AB321" i="14" s="1"/>
  <c r="AA320" i="14"/>
  <c r="AB320" i="14" s="1"/>
  <c r="AA319" i="14"/>
  <c r="AB319" i="14" s="1"/>
  <c r="AA318" i="14"/>
  <c r="AB318" i="14" s="1"/>
  <c r="AA317" i="14"/>
  <c r="AB317" i="14" s="1"/>
  <c r="AA316" i="14"/>
  <c r="AB316" i="14" s="1"/>
  <c r="AA315" i="14"/>
  <c r="AB315" i="14" s="1"/>
  <c r="AA314" i="14"/>
  <c r="AB314" i="14" s="1"/>
  <c r="AA313" i="14"/>
  <c r="AB313" i="14" s="1"/>
  <c r="AA312" i="14"/>
  <c r="AB312" i="14" s="1"/>
  <c r="AA311" i="14"/>
  <c r="AB311" i="14" s="1"/>
  <c r="AA310" i="14"/>
  <c r="AB310" i="14" s="1"/>
  <c r="AA309" i="14"/>
  <c r="AB309" i="14" s="1"/>
  <c r="AA308" i="14"/>
  <c r="AB308" i="14" s="1"/>
  <c r="AA307" i="14"/>
  <c r="AB307" i="14" s="1"/>
  <c r="AA306" i="14"/>
  <c r="AB306" i="14" s="1"/>
  <c r="AA305" i="14"/>
  <c r="AB305" i="14" s="1"/>
  <c r="AA304" i="14"/>
  <c r="AB304" i="14" s="1"/>
  <c r="AA303" i="14"/>
  <c r="AB303" i="14" s="1"/>
  <c r="AA302" i="14"/>
  <c r="AB302" i="14" s="1"/>
  <c r="AA301" i="14"/>
  <c r="AB301" i="14" s="1"/>
  <c r="AA300" i="14"/>
  <c r="AB300" i="14" s="1"/>
  <c r="AA299" i="14"/>
  <c r="AB299" i="14" s="1"/>
  <c r="AA298" i="14"/>
  <c r="AB298" i="14" s="1"/>
  <c r="AA297" i="14"/>
  <c r="AB297" i="14" s="1"/>
  <c r="AA296" i="14"/>
  <c r="AB296" i="14" s="1"/>
  <c r="AA295" i="14"/>
  <c r="AB295" i="14" s="1"/>
  <c r="AA294" i="14"/>
  <c r="AB294" i="14" s="1"/>
  <c r="AA293" i="14"/>
  <c r="AB293" i="14" s="1"/>
  <c r="AA292" i="14"/>
  <c r="AB292" i="14" s="1"/>
  <c r="AA291" i="14"/>
  <c r="AB291" i="14" s="1"/>
  <c r="AA290" i="14"/>
  <c r="AB290" i="14" s="1"/>
  <c r="AA289" i="14"/>
  <c r="AB289" i="14" s="1"/>
  <c r="AA288" i="14"/>
  <c r="AB288" i="14" s="1"/>
  <c r="AA287" i="14"/>
  <c r="AB287" i="14" s="1"/>
  <c r="AA286" i="14"/>
  <c r="AB286" i="14" s="1"/>
  <c r="AA285" i="14"/>
  <c r="AB285" i="14" s="1"/>
  <c r="AA284" i="14"/>
  <c r="AB284" i="14" s="1"/>
  <c r="AA283" i="14"/>
  <c r="AB283" i="14" s="1"/>
  <c r="AA282" i="14"/>
  <c r="AB282" i="14" s="1"/>
  <c r="AA281" i="14"/>
  <c r="AB281" i="14" s="1"/>
  <c r="AA280" i="14"/>
  <c r="AB280" i="14" s="1"/>
  <c r="AA279" i="14"/>
  <c r="AB279" i="14" s="1"/>
  <c r="AA278" i="14"/>
  <c r="AB278" i="14" s="1"/>
  <c r="AA277" i="14"/>
  <c r="AB277" i="14" s="1"/>
  <c r="AA276" i="14"/>
  <c r="AB276" i="14" s="1"/>
  <c r="AA275" i="14"/>
  <c r="AB275" i="14" s="1"/>
  <c r="AA274" i="14"/>
  <c r="AB274" i="14" s="1"/>
  <c r="AA273" i="14"/>
  <c r="AB273" i="14" s="1"/>
  <c r="AA272" i="14"/>
  <c r="AB272" i="14" s="1"/>
  <c r="AA271" i="14"/>
  <c r="AB271" i="14" s="1"/>
  <c r="AA270" i="14"/>
  <c r="AB270" i="14" s="1"/>
  <c r="AA269" i="14"/>
  <c r="AB269" i="14" s="1"/>
  <c r="AA268" i="14"/>
  <c r="AB268" i="14" s="1"/>
  <c r="AA267" i="14"/>
  <c r="AB267" i="14" s="1"/>
  <c r="AA266" i="14"/>
  <c r="AB266" i="14" s="1"/>
  <c r="AA265" i="14"/>
  <c r="AB265" i="14" s="1"/>
  <c r="AA264" i="14"/>
  <c r="AB264" i="14" s="1"/>
  <c r="AA263" i="14"/>
  <c r="AB263" i="14" s="1"/>
  <c r="AA262" i="14"/>
  <c r="AB262" i="14" s="1"/>
  <c r="AA261" i="14"/>
  <c r="AB261" i="14" s="1"/>
  <c r="AA260" i="14"/>
  <c r="AB260" i="14" s="1"/>
  <c r="AA259" i="14"/>
  <c r="AB259" i="14" s="1"/>
  <c r="AA258" i="14"/>
  <c r="AB258" i="14" s="1"/>
  <c r="AA257" i="14"/>
  <c r="AB257" i="14" s="1"/>
  <c r="AA256" i="14"/>
  <c r="AB256" i="14" s="1"/>
  <c r="AA255" i="14"/>
  <c r="AB255" i="14" s="1"/>
  <c r="AA254" i="14"/>
  <c r="AB254" i="14" s="1"/>
  <c r="AA253" i="14"/>
  <c r="AB253" i="14" s="1"/>
  <c r="AA252" i="14"/>
  <c r="AB252" i="14" s="1"/>
  <c r="AA251" i="14"/>
  <c r="AB251" i="14" s="1"/>
  <c r="AA250" i="14"/>
  <c r="AB250" i="14" s="1"/>
  <c r="AA249" i="14"/>
  <c r="AB249" i="14" s="1"/>
  <c r="AA248" i="14"/>
  <c r="AB248" i="14" s="1"/>
  <c r="AA247" i="14"/>
  <c r="AB247" i="14" s="1"/>
  <c r="AA246" i="14"/>
  <c r="AB246" i="14" s="1"/>
  <c r="AA245" i="14"/>
  <c r="AB245" i="14" s="1"/>
  <c r="AA244" i="14"/>
  <c r="AB244" i="14" s="1"/>
  <c r="AA243" i="14"/>
  <c r="AB243" i="14" s="1"/>
  <c r="AA242" i="14"/>
  <c r="AB242" i="14" s="1"/>
  <c r="AA241" i="14"/>
  <c r="AB241" i="14" s="1"/>
  <c r="AA240" i="14"/>
  <c r="AB240" i="14" s="1"/>
  <c r="AA239" i="14"/>
  <c r="AB239" i="14" s="1"/>
  <c r="AA238" i="14"/>
  <c r="AB238" i="14" s="1"/>
  <c r="AA237" i="14"/>
  <c r="AB237" i="14" s="1"/>
  <c r="AA236" i="14"/>
  <c r="AB236" i="14" s="1"/>
  <c r="AA235" i="14"/>
  <c r="AB235" i="14" s="1"/>
  <c r="AA234" i="14"/>
  <c r="AB234" i="14" s="1"/>
  <c r="AA233" i="14"/>
  <c r="AB233" i="14" s="1"/>
  <c r="AA232" i="14"/>
  <c r="AB232" i="14" s="1"/>
  <c r="AA231" i="14"/>
  <c r="AB231" i="14" s="1"/>
  <c r="AA230" i="14"/>
  <c r="AB230" i="14" s="1"/>
  <c r="AA229" i="14"/>
  <c r="AB229" i="14" s="1"/>
  <c r="AA228" i="14"/>
  <c r="AB228" i="14" s="1"/>
  <c r="AA227" i="14"/>
  <c r="AB227" i="14" s="1"/>
  <c r="AA226" i="14"/>
  <c r="AB226" i="14" s="1"/>
  <c r="AA225" i="14"/>
  <c r="AB225" i="14" s="1"/>
  <c r="AA224" i="14"/>
  <c r="AB224" i="14" s="1"/>
  <c r="AA223" i="14"/>
  <c r="AB223" i="14" s="1"/>
  <c r="AA222" i="14"/>
  <c r="AB222" i="14" s="1"/>
  <c r="AA221" i="14"/>
  <c r="AB221" i="14" s="1"/>
  <c r="AA220" i="14"/>
  <c r="AB220" i="14" s="1"/>
  <c r="AA219" i="14"/>
  <c r="AB219" i="14" s="1"/>
  <c r="AA218" i="14"/>
  <c r="AB218" i="14" s="1"/>
  <c r="AA217" i="14"/>
  <c r="AB217" i="14" s="1"/>
  <c r="AA216" i="14"/>
  <c r="AB216" i="14" s="1"/>
  <c r="AA215" i="14"/>
  <c r="AB215" i="14" s="1"/>
  <c r="AA214" i="14"/>
  <c r="AB214" i="14" s="1"/>
  <c r="AA213" i="14"/>
  <c r="AB213" i="14" s="1"/>
  <c r="AA212" i="14"/>
  <c r="AB212" i="14" s="1"/>
  <c r="AA211" i="14"/>
  <c r="AB211" i="14" s="1"/>
  <c r="AA210" i="14"/>
  <c r="AB210" i="14" s="1"/>
  <c r="AA209" i="14"/>
  <c r="AB209" i="14" s="1"/>
  <c r="AA208" i="14"/>
  <c r="AB208" i="14" s="1"/>
  <c r="AA207" i="14"/>
  <c r="AB207" i="14" s="1"/>
  <c r="AA206" i="14"/>
  <c r="AB206" i="14" s="1"/>
  <c r="AA205" i="14"/>
  <c r="AB205" i="14" s="1"/>
  <c r="AA204" i="14"/>
  <c r="AB204" i="14" s="1"/>
  <c r="AA203" i="14"/>
  <c r="AB203" i="14" s="1"/>
  <c r="AA202" i="14"/>
  <c r="AB202" i="14" s="1"/>
  <c r="AA201" i="14"/>
  <c r="AB201" i="14" s="1"/>
  <c r="AA200" i="14"/>
  <c r="AB200" i="14" s="1"/>
  <c r="AA199" i="14"/>
  <c r="AB199" i="14" s="1"/>
  <c r="AA198" i="14"/>
  <c r="AB198" i="14" s="1"/>
  <c r="AA197" i="14"/>
  <c r="AB197" i="14" s="1"/>
  <c r="AA196" i="14"/>
  <c r="AB196" i="14" s="1"/>
  <c r="AA195" i="14"/>
  <c r="AB195" i="14" s="1"/>
  <c r="AA194" i="14"/>
  <c r="AB194" i="14" s="1"/>
  <c r="AA193" i="14"/>
  <c r="AB193" i="14" s="1"/>
  <c r="AA192" i="14"/>
  <c r="AB192" i="14" s="1"/>
  <c r="AA191" i="14"/>
  <c r="AB191" i="14" s="1"/>
  <c r="AA190" i="14"/>
  <c r="AB190" i="14" s="1"/>
  <c r="AA189" i="14"/>
  <c r="AB189" i="14" s="1"/>
  <c r="AA188" i="14"/>
  <c r="AB188" i="14" s="1"/>
  <c r="AA187" i="14"/>
  <c r="AB187" i="14" s="1"/>
  <c r="AA186" i="14"/>
  <c r="AB186" i="14" s="1"/>
  <c r="AA185" i="14"/>
  <c r="AB185" i="14" s="1"/>
  <c r="AA184" i="14"/>
  <c r="AB184" i="14" s="1"/>
  <c r="AA183" i="14"/>
  <c r="AB183" i="14" s="1"/>
  <c r="AA182" i="14"/>
  <c r="AB182" i="14" s="1"/>
  <c r="AA181" i="14"/>
  <c r="AB181" i="14" s="1"/>
  <c r="AA180" i="14"/>
  <c r="AB180" i="14" s="1"/>
  <c r="AA179" i="14"/>
  <c r="AB179" i="14" s="1"/>
  <c r="AA178" i="14"/>
  <c r="AB178" i="14" s="1"/>
  <c r="AA177" i="14"/>
  <c r="AB177" i="14" s="1"/>
  <c r="AA176" i="14"/>
  <c r="AB176" i="14" s="1"/>
  <c r="AA175" i="14"/>
  <c r="AB175" i="14" s="1"/>
  <c r="AA174" i="14"/>
  <c r="AB174" i="14" s="1"/>
  <c r="AA173" i="14"/>
  <c r="AB173" i="14" s="1"/>
  <c r="AA172" i="14"/>
  <c r="AB172" i="14" s="1"/>
  <c r="AA171" i="14"/>
  <c r="AB171" i="14" s="1"/>
  <c r="AA170" i="14"/>
  <c r="AB170" i="14" s="1"/>
  <c r="AA169" i="14"/>
  <c r="AB169" i="14" s="1"/>
  <c r="AA168" i="14"/>
  <c r="AB168" i="14" s="1"/>
  <c r="AA167" i="14"/>
  <c r="AB167" i="14" s="1"/>
  <c r="AA166" i="14"/>
  <c r="AB166" i="14" s="1"/>
  <c r="AA165" i="14"/>
  <c r="AB165" i="14" s="1"/>
  <c r="AA164" i="14"/>
  <c r="AB164" i="14" s="1"/>
  <c r="AA163" i="14"/>
  <c r="AB163" i="14" s="1"/>
  <c r="AA162" i="14"/>
  <c r="AB162" i="14" s="1"/>
  <c r="AA161" i="14"/>
  <c r="AB161" i="14" s="1"/>
  <c r="AA160" i="14"/>
  <c r="AB160" i="14" s="1"/>
  <c r="AA159" i="14"/>
  <c r="AB159" i="14" s="1"/>
  <c r="AA158" i="14"/>
  <c r="AB158" i="14" s="1"/>
  <c r="AA157" i="14"/>
  <c r="AB157" i="14" s="1"/>
  <c r="AA156" i="14"/>
  <c r="AB156" i="14" s="1"/>
  <c r="AA155" i="14"/>
  <c r="AB155" i="14" s="1"/>
  <c r="AA154" i="14"/>
  <c r="AB154" i="14" s="1"/>
  <c r="AA153" i="14"/>
  <c r="AB153" i="14" s="1"/>
  <c r="AA152" i="14"/>
  <c r="AB152" i="14" s="1"/>
  <c r="AA151" i="14"/>
  <c r="AB151" i="14" s="1"/>
  <c r="AA150" i="14"/>
  <c r="AB150" i="14" s="1"/>
  <c r="AA149" i="14"/>
  <c r="AB149" i="14" s="1"/>
  <c r="AA148" i="14"/>
  <c r="AB148" i="14" s="1"/>
  <c r="AA147" i="14"/>
  <c r="AB147" i="14" s="1"/>
  <c r="AA146" i="14"/>
  <c r="AB146" i="14" s="1"/>
  <c r="AA145" i="14"/>
  <c r="AB145" i="14" s="1"/>
  <c r="AA144" i="14"/>
  <c r="AB144" i="14" s="1"/>
  <c r="AA143" i="14"/>
  <c r="AB143" i="14" s="1"/>
  <c r="AA142" i="14"/>
  <c r="AB142" i="14" s="1"/>
  <c r="AA141" i="14"/>
  <c r="AB141" i="14" s="1"/>
  <c r="AA140" i="14"/>
  <c r="AB140" i="14" s="1"/>
  <c r="AA139" i="14"/>
  <c r="AB139" i="14" s="1"/>
  <c r="AA138" i="14"/>
  <c r="AB138" i="14" s="1"/>
  <c r="AA137" i="14"/>
  <c r="AB137" i="14" s="1"/>
  <c r="AA136" i="14"/>
  <c r="AB136" i="14" s="1"/>
  <c r="AA135" i="14"/>
  <c r="AB135" i="14" s="1"/>
  <c r="AA134" i="14"/>
  <c r="AB134" i="14" s="1"/>
  <c r="AA133" i="14"/>
  <c r="AB133" i="14" s="1"/>
  <c r="AA132" i="14"/>
  <c r="AB132" i="14" s="1"/>
  <c r="AA131" i="14"/>
  <c r="AB131" i="14" s="1"/>
  <c r="AA130" i="14"/>
  <c r="AB130" i="14" s="1"/>
  <c r="AA129" i="14"/>
  <c r="AB129" i="14" s="1"/>
  <c r="AA128" i="14"/>
  <c r="AB128" i="14" s="1"/>
  <c r="AA127" i="14"/>
  <c r="AB127" i="14" s="1"/>
  <c r="AA126" i="14"/>
  <c r="AB126" i="14" s="1"/>
  <c r="AA125" i="14"/>
  <c r="AB125" i="14" s="1"/>
  <c r="AA124" i="14"/>
  <c r="AB124" i="14" s="1"/>
  <c r="AA123" i="14"/>
  <c r="AB123" i="14" s="1"/>
  <c r="AA122" i="14"/>
  <c r="AB122" i="14" s="1"/>
  <c r="AA121" i="14"/>
  <c r="AB121" i="14" s="1"/>
  <c r="AA120" i="14"/>
  <c r="AB120" i="14" s="1"/>
  <c r="AA119" i="14"/>
  <c r="AB119" i="14" s="1"/>
  <c r="AA118" i="14"/>
  <c r="AB118" i="14" s="1"/>
  <c r="AA117" i="14"/>
  <c r="AB117" i="14" s="1"/>
  <c r="AA116" i="14"/>
  <c r="AB116" i="14" s="1"/>
  <c r="AA115" i="14"/>
  <c r="AB115" i="14" s="1"/>
  <c r="AA114" i="14"/>
  <c r="AB114" i="14" s="1"/>
  <c r="AA113" i="14"/>
  <c r="AB113" i="14" s="1"/>
  <c r="AA112" i="14"/>
  <c r="AB112" i="14" s="1"/>
  <c r="AA111" i="14"/>
  <c r="AB111" i="14" s="1"/>
  <c r="AA110" i="14"/>
  <c r="AB110" i="14" s="1"/>
  <c r="AA109" i="14"/>
  <c r="AB109" i="14" s="1"/>
  <c r="AA108" i="14"/>
  <c r="AB108" i="14" s="1"/>
  <c r="AA107" i="14"/>
  <c r="AB107" i="14" s="1"/>
  <c r="AA106" i="14"/>
  <c r="AB106" i="14" s="1"/>
  <c r="AA105" i="14"/>
  <c r="AB105" i="14" s="1"/>
  <c r="AA104" i="14"/>
  <c r="AB104" i="14" s="1"/>
  <c r="AA103" i="14"/>
  <c r="AB103" i="14" s="1"/>
  <c r="AA102" i="14"/>
  <c r="AB102" i="14" s="1"/>
  <c r="AA101" i="14"/>
  <c r="AB101" i="14" s="1"/>
  <c r="AA100" i="14"/>
  <c r="AB100" i="14" s="1"/>
  <c r="AA99" i="14"/>
  <c r="AB99" i="14" s="1"/>
  <c r="AA98" i="14"/>
  <c r="AB98" i="14" s="1"/>
  <c r="AA97" i="14"/>
  <c r="AB97" i="14" s="1"/>
  <c r="AA96" i="14"/>
  <c r="AB96" i="14" s="1"/>
  <c r="AA95" i="14"/>
  <c r="AB95" i="14" s="1"/>
  <c r="AA94" i="14"/>
  <c r="AB94" i="14" s="1"/>
  <c r="AA93" i="14"/>
  <c r="AB93" i="14" s="1"/>
  <c r="AA92" i="14"/>
  <c r="AB92" i="14" s="1"/>
  <c r="AA91" i="14"/>
  <c r="AB91" i="14" s="1"/>
  <c r="AA90" i="14"/>
  <c r="AB90" i="14" s="1"/>
  <c r="AA89" i="14"/>
  <c r="AB89" i="14" s="1"/>
  <c r="AA88" i="14"/>
  <c r="AB88" i="14" s="1"/>
  <c r="AA87" i="14"/>
  <c r="AB87" i="14" s="1"/>
  <c r="AA86" i="14"/>
  <c r="AB86" i="14" s="1"/>
  <c r="AA85" i="14"/>
  <c r="AB85" i="14" s="1"/>
  <c r="AA84" i="14"/>
  <c r="AB84" i="14" s="1"/>
  <c r="AA83" i="14"/>
  <c r="AB83" i="14" s="1"/>
  <c r="AA82" i="14"/>
  <c r="AB82" i="14" s="1"/>
  <c r="AA81" i="14"/>
  <c r="AB81" i="14" s="1"/>
  <c r="AA80" i="14"/>
  <c r="AB80" i="14" s="1"/>
  <c r="AA79" i="14"/>
  <c r="AB79" i="14" s="1"/>
  <c r="AA78" i="14"/>
  <c r="AB78" i="14" s="1"/>
  <c r="AA77" i="14"/>
  <c r="AB77" i="14" s="1"/>
  <c r="AA76" i="14"/>
  <c r="AB76" i="14" s="1"/>
  <c r="AA75" i="14"/>
  <c r="AB75" i="14" s="1"/>
  <c r="AA74" i="14"/>
  <c r="AB74" i="14" s="1"/>
  <c r="AA73" i="14"/>
  <c r="AB73" i="14" s="1"/>
  <c r="AA72" i="14"/>
  <c r="AB72" i="14" s="1"/>
  <c r="AA71" i="14"/>
  <c r="AB71" i="14" s="1"/>
  <c r="AA70" i="14"/>
  <c r="AB70" i="14" s="1"/>
  <c r="AA69" i="14"/>
  <c r="AB69" i="14" s="1"/>
  <c r="AA68" i="14"/>
  <c r="AB68" i="14" s="1"/>
  <c r="AA67" i="14"/>
  <c r="AB67" i="14" s="1"/>
  <c r="AA66" i="14"/>
  <c r="AB66" i="14" s="1"/>
  <c r="AA65" i="14"/>
  <c r="AB65" i="14" s="1"/>
  <c r="AA64" i="14"/>
  <c r="AB64" i="14" s="1"/>
  <c r="AA63" i="14"/>
  <c r="AB63" i="14" s="1"/>
  <c r="AA62" i="14"/>
  <c r="AB62" i="14" s="1"/>
  <c r="AA61" i="14"/>
  <c r="AB61" i="14" s="1"/>
  <c r="AA60" i="14"/>
  <c r="AB60" i="14" s="1"/>
  <c r="AA59" i="14"/>
  <c r="AB59" i="14" s="1"/>
  <c r="AA58" i="14"/>
  <c r="AB58" i="14" s="1"/>
  <c r="AA57" i="14"/>
  <c r="AB57" i="14" s="1"/>
  <c r="AA56" i="14"/>
  <c r="AB56" i="14" s="1"/>
  <c r="AA55" i="14"/>
  <c r="AB55" i="14" s="1"/>
  <c r="AA54" i="14"/>
  <c r="AB54" i="14" s="1"/>
  <c r="AA53" i="14"/>
  <c r="AB53" i="14" s="1"/>
  <c r="AA52" i="14"/>
  <c r="AB52" i="14" s="1"/>
  <c r="AA51" i="14"/>
  <c r="AB51" i="14" s="1"/>
  <c r="AA50" i="14"/>
  <c r="AB50" i="14" s="1"/>
  <c r="AA49" i="14"/>
  <c r="AB49" i="14" s="1"/>
  <c r="AA48" i="14"/>
  <c r="AB48" i="14" s="1"/>
  <c r="AA47" i="14"/>
  <c r="AB47" i="14" s="1"/>
  <c r="AA46" i="14"/>
  <c r="AB46" i="14" s="1"/>
  <c r="AA45" i="14"/>
  <c r="AB45" i="14" s="1"/>
  <c r="AA44" i="14"/>
  <c r="AB44" i="14" s="1"/>
  <c r="AA43" i="14"/>
  <c r="AB43" i="14" s="1"/>
  <c r="AA42" i="14"/>
  <c r="AB42" i="14" s="1"/>
  <c r="AA41" i="14"/>
  <c r="AB41" i="14" s="1"/>
  <c r="AA40" i="14"/>
  <c r="AB40" i="14" s="1"/>
  <c r="AA39" i="14"/>
  <c r="AB39" i="14" s="1"/>
  <c r="AA38" i="14"/>
  <c r="AB38" i="14" s="1"/>
  <c r="AA37" i="14"/>
  <c r="AB37" i="14" s="1"/>
  <c r="AA36" i="14"/>
  <c r="AB36" i="14" s="1"/>
  <c r="AA35" i="14"/>
  <c r="AB35" i="14" s="1"/>
  <c r="AA34" i="14"/>
  <c r="AB34" i="14" s="1"/>
  <c r="AA33" i="14"/>
  <c r="AB33" i="14" s="1"/>
  <c r="AA32" i="14"/>
  <c r="AB32" i="14" s="1"/>
  <c r="AA31" i="14"/>
  <c r="AB31" i="14" s="1"/>
  <c r="AA30" i="14"/>
  <c r="AB30" i="14" s="1"/>
  <c r="AA29" i="14"/>
  <c r="AB29" i="14" s="1"/>
  <c r="AA28" i="14"/>
  <c r="AB28" i="14" s="1"/>
  <c r="AA27" i="14"/>
  <c r="AB27" i="14" s="1"/>
  <c r="AA26" i="14"/>
  <c r="AB26" i="14" s="1"/>
  <c r="AA25" i="14"/>
  <c r="AB25" i="14" s="1"/>
  <c r="AA24" i="14"/>
  <c r="AB24" i="14" s="1"/>
  <c r="AA23" i="14"/>
  <c r="AB23" i="14" s="1"/>
  <c r="AA22" i="14"/>
  <c r="AB22" i="14" s="1"/>
  <c r="AA21" i="14"/>
  <c r="AB21" i="14" s="1"/>
  <c r="AA20" i="14"/>
  <c r="AB20" i="14" s="1"/>
  <c r="AA19" i="14"/>
  <c r="AB19" i="14" s="1"/>
  <c r="AA18" i="14"/>
  <c r="AB18" i="14" s="1"/>
  <c r="AA17" i="14"/>
  <c r="AB17" i="14" s="1"/>
  <c r="AA16" i="14"/>
  <c r="AB16" i="14" s="1"/>
  <c r="AA15" i="14"/>
  <c r="AB15" i="14" s="1"/>
  <c r="AA14" i="14"/>
  <c r="AB14" i="14" s="1"/>
  <c r="AA13" i="14"/>
  <c r="AB13" i="14" s="1"/>
  <c r="AA52" i="11"/>
  <c r="AB52" i="11" s="1"/>
  <c r="AA51" i="11"/>
  <c r="AB51" i="11" s="1"/>
  <c r="AA50" i="11"/>
  <c r="AB50" i="11" s="1"/>
  <c r="AA49" i="11"/>
  <c r="AB49" i="11" s="1"/>
  <c r="AA48" i="11"/>
  <c r="AB48" i="11" s="1"/>
  <c r="AA47" i="11"/>
  <c r="AB47" i="11" s="1"/>
  <c r="AA46" i="11"/>
  <c r="AB46" i="11" s="1"/>
  <c r="AA45" i="11"/>
  <c r="AB45" i="11" s="1"/>
  <c r="AA44" i="11"/>
  <c r="AB44" i="11" s="1"/>
  <c r="AA43" i="11"/>
  <c r="AB43" i="11" s="1"/>
  <c r="AA42" i="11"/>
  <c r="AB42" i="11" s="1"/>
  <c r="AA41" i="11"/>
  <c r="AB41" i="11" s="1"/>
  <c r="AA40" i="11"/>
  <c r="AB40" i="11" s="1"/>
  <c r="AA39" i="11"/>
  <c r="AB39" i="11" s="1"/>
  <c r="AA38" i="11"/>
  <c r="AB38" i="11" s="1"/>
  <c r="AA37" i="11"/>
  <c r="AB37" i="11" s="1"/>
  <c r="AA36" i="11"/>
  <c r="AB36" i="11" s="1"/>
  <c r="AA35" i="11"/>
  <c r="AB35" i="11" s="1"/>
  <c r="AA34" i="11"/>
  <c r="AB34" i="11" s="1"/>
  <c r="AA33" i="11"/>
  <c r="AB33" i="11" s="1"/>
  <c r="AA32" i="11"/>
  <c r="AB32" i="11" s="1"/>
  <c r="AA31" i="11"/>
  <c r="AB31" i="11" s="1"/>
  <c r="AA30" i="11"/>
  <c r="AB30" i="11" s="1"/>
  <c r="AA29" i="11"/>
  <c r="AB29" i="11" s="1"/>
  <c r="AA28" i="11"/>
  <c r="AB28" i="11" s="1"/>
  <c r="AA27" i="11"/>
  <c r="AB27" i="11" s="1"/>
  <c r="AA26" i="11"/>
  <c r="AB26" i="11" s="1"/>
  <c r="AA25" i="11"/>
  <c r="AB25" i="11" s="1"/>
  <c r="AA24" i="11"/>
  <c r="AB24" i="11" s="1"/>
  <c r="AA23" i="11"/>
  <c r="AB23" i="11" s="1"/>
  <c r="AA22" i="11"/>
  <c r="AB22" i="11" s="1"/>
  <c r="AA21" i="11"/>
  <c r="AB21" i="11" s="1"/>
  <c r="AA20" i="11"/>
  <c r="AB20" i="11" s="1"/>
  <c r="AA19" i="11"/>
  <c r="AB19" i="11" s="1"/>
  <c r="AA18" i="11"/>
  <c r="AB18" i="11" s="1"/>
  <c r="AA17" i="11"/>
  <c r="AB17" i="11" s="1"/>
  <c r="AA16" i="11"/>
  <c r="AB16" i="11" s="1"/>
  <c r="AA15" i="11"/>
  <c r="AB15" i="11" s="1"/>
  <c r="AA14" i="11"/>
  <c r="AB14" i="11" s="1"/>
  <c r="AA13" i="11"/>
  <c r="AB13" i="11" s="1"/>
  <c r="AA81" i="10"/>
  <c r="AB81" i="10" s="1"/>
  <c r="AA80" i="10"/>
  <c r="AB80" i="10" s="1"/>
  <c r="AA79" i="10"/>
  <c r="AB79" i="10" s="1"/>
  <c r="AA78" i="10"/>
  <c r="AB78" i="10" s="1"/>
  <c r="AA77" i="10"/>
  <c r="AB77" i="10" s="1"/>
  <c r="AA76" i="10"/>
  <c r="AB76" i="10" s="1"/>
  <c r="AA75" i="10"/>
  <c r="AB75" i="10" s="1"/>
  <c r="AA74" i="10"/>
  <c r="AB74" i="10" s="1"/>
  <c r="AA73" i="10"/>
  <c r="AB73" i="10" s="1"/>
  <c r="AA72" i="10"/>
  <c r="AB72" i="10" s="1"/>
  <c r="AA71" i="10"/>
  <c r="AB71" i="10" s="1"/>
  <c r="AA70" i="10"/>
  <c r="AB70" i="10" s="1"/>
  <c r="AA69" i="10"/>
  <c r="AB69" i="10" s="1"/>
  <c r="AA68" i="10"/>
  <c r="AB68" i="10" s="1"/>
  <c r="AA67" i="10"/>
  <c r="AB67" i="10" s="1"/>
  <c r="AA66" i="10"/>
  <c r="AB66" i="10" s="1"/>
  <c r="AA65" i="10"/>
  <c r="AB65" i="10" s="1"/>
  <c r="AA64" i="10"/>
  <c r="AB64" i="10" s="1"/>
  <c r="AA63" i="10"/>
  <c r="AB63" i="10" s="1"/>
  <c r="AA62" i="10"/>
  <c r="AB62" i="10" s="1"/>
  <c r="AA61" i="10"/>
  <c r="AB61" i="10" s="1"/>
  <c r="AA60" i="10"/>
  <c r="AB60" i="10" s="1"/>
  <c r="AA59" i="10"/>
  <c r="AB59" i="10" s="1"/>
  <c r="AA58" i="10"/>
  <c r="AB58" i="10" s="1"/>
  <c r="AA57" i="10"/>
  <c r="AB57" i="10" s="1"/>
  <c r="AA56" i="10"/>
  <c r="AB56" i="10" s="1"/>
  <c r="AA55" i="10"/>
  <c r="AB55" i="10" s="1"/>
  <c r="AA54" i="10"/>
  <c r="AB54" i="10" s="1"/>
  <c r="AA53" i="10"/>
  <c r="AB53" i="10" s="1"/>
  <c r="AA52" i="10"/>
  <c r="AB52" i="10" s="1"/>
  <c r="AA51" i="10"/>
  <c r="AB51" i="10" s="1"/>
  <c r="AA50" i="10"/>
  <c r="AB50" i="10" s="1"/>
  <c r="AA49" i="10"/>
  <c r="AB49" i="10" s="1"/>
  <c r="AA48" i="10"/>
  <c r="AB48" i="10" s="1"/>
  <c r="AA47" i="10"/>
  <c r="AB47" i="10" s="1"/>
  <c r="AA46" i="10"/>
  <c r="AB46" i="10" s="1"/>
  <c r="AA45" i="10"/>
  <c r="AB45" i="10" s="1"/>
  <c r="AA44" i="10"/>
  <c r="AB44" i="10" s="1"/>
  <c r="AA43" i="10"/>
  <c r="AB43" i="10" s="1"/>
  <c r="AA42" i="10"/>
  <c r="AB42" i="10" s="1"/>
  <c r="AA41" i="10"/>
  <c r="AB41" i="10" s="1"/>
  <c r="AA40" i="10"/>
  <c r="AB40" i="10" s="1"/>
  <c r="AA39" i="10"/>
  <c r="AB39" i="10" s="1"/>
  <c r="AA38" i="10"/>
  <c r="AB38" i="10" s="1"/>
  <c r="AA37" i="10"/>
  <c r="AB37" i="10" s="1"/>
  <c r="AA36" i="10"/>
  <c r="AB36" i="10" s="1"/>
  <c r="AA35" i="10"/>
  <c r="AB35" i="10" s="1"/>
  <c r="AA34" i="10"/>
  <c r="AB34" i="10" s="1"/>
  <c r="AA33" i="10"/>
  <c r="AB33" i="10" s="1"/>
  <c r="AA32" i="10"/>
  <c r="AB32" i="10" s="1"/>
  <c r="AA31" i="10"/>
  <c r="AB31" i="10" s="1"/>
  <c r="AA30" i="10"/>
  <c r="AB30" i="10" s="1"/>
  <c r="AA29" i="10"/>
  <c r="AB29" i="10" s="1"/>
  <c r="AA28" i="10"/>
  <c r="AB28" i="10" s="1"/>
  <c r="AA27" i="10"/>
  <c r="AB27" i="10" s="1"/>
  <c r="AA26" i="10"/>
  <c r="AB26" i="10" s="1"/>
  <c r="AA25" i="10"/>
  <c r="AB25" i="10" s="1"/>
  <c r="AA24" i="10"/>
  <c r="AB24" i="10" s="1"/>
  <c r="AA23" i="10"/>
  <c r="AB23" i="10" s="1"/>
  <c r="AA22" i="10"/>
  <c r="AB22" i="10" s="1"/>
  <c r="AA21" i="10"/>
  <c r="AB21" i="10" s="1"/>
  <c r="AA20" i="10"/>
  <c r="AB20" i="10" s="1"/>
  <c r="AA19" i="10"/>
  <c r="AB19" i="10" s="1"/>
  <c r="AA18" i="10"/>
  <c r="AB18" i="10" s="1"/>
  <c r="AA17" i="10"/>
  <c r="AB17" i="10" s="1"/>
  <c r="AA16" i="10"/>
  <c r="AB16" i="10" s="1"/>
  <c r="AA15" i="10"/>
  <c r="AB15" i="10" s="1"/>
  <c r="AA14" i="10"/>
  <c r="AB14" i="10" s="1"/>
  <c r="AA13" i="10"/>
  <c r="AB13" i="10" s="1"/>
  <c r="AA98" i="9"/>
  <c r="AB98" i="9" s="1"/>
  <c r="AA97" i="9"/>
  <c r="AB97" i="9" s="1"/>
  <c r="AA96" i="9"/>
  <c r="AB96" i="9" s="1"/>
  <c r="AA95" i="9"/>
  <c r="AB95" i="9" s="1"/>
  <c r="AA94" i="9"/>
  <c r="AB94" i="9" s="1"/>
  <c r="AA93" i="9"/>
  <c r="AB93" i="9" s="1"/>
  <c r="AA92" i="9"/>
  <c r="AB92" i="9" s="1"/>
  <c r="AA91" i="9"/>
  <c r="AB91" i="9" s="1"/>
  <c r="AA90" i="9"/>
  <c r="AB90" i="9" s="1"/>
  <c r="AA89" i="9"/>
  <c r="AB89" i="9" s="1"/>
  <c r="AA88" i="9"/>
  <c r="AB88" i="9" s="1"/>
  <c r="AA87" i="9"/>
  <c r="AB87" i="9" s="1"/>
  <c r="AA86" i="9"/>
  <c r="AB86" i="9" s="1"/>
  <c r="AA85" i="9"/>
  <c r="AB85" i="9" s="1"/>
  <c r="AA84" i="9"/>
  <c r="AB84" i="9" s="1"/>
  <c r="AA83" i="9"/>
  <c r="AB83" i="9" s="1"/>
  <c r="AA82" i="9"/>
  <c r="AB82" i="9" s="1"/>
  <c r="AA81" i="9"/>
  <c r="AB81" i="9" s="1"/>
  <c r="AA80" i="9"/>
  <c r="AB80" i="9" s="1"/>
  <c r="AA79" i="9"/>
  <c r="AB79" i="9" s="1"/>
  <c r="AA78" i="9"/>
  <c r="AB78" i="9" s="1"/>
  <c r="AA77" i="9"/>
  <c r="AB77" i="9" s="1"/>
  <c r="AA76" i="9"/>
  <c r="AB76" i="9" s="1"/>
  <c r="AA75" i="9"/>
  <c r="AB75" i="9" s="1"/>
  <c r="AA74" i="9"/>
  <c r="AB74" i="9" s="1"/>
  <c r="AA73" i="9"/>
  <c r="AB73" i="9" s="1"/>
  <c r="AA72" i="9"/>
  <c r="AB72" i="9" s="1"/>
  <c r="AA71" i="9"/>
  <c r="AB71" i="9" s="1"/>
  <c r="AA70" i="9"/>
  <c r="AB70" i="9" s="1"/>
  <c r="AA69" i="9"/>
  <c r="AB69" i="9" s="1"/>
  <c r="AA68" i="9"/>
  <c r="AB68" i="9" s="1"/>
  <c r="AA67" i="9"/>
  <c r="AB67" i="9" s="1"/>
  <c r="AA66" i="9"/>
  <c r="AB66" i="9" s="1"/>
  <c r="AA65" i="9"/>
  <c r="AB65" i="9" s="1"/>
  <c r="AA64" i="9"/>
  <c r="AB64" i="9" s="1"/>
  <c r="AA63" i="9"/>
  <c r="AB63" i="9" s="1"/>
  <c r="AA62" i="9"/>
  <c r="AB62" i="9" s="1"/>
  <c r="AA61" i="9"/>
  <c r="AB61" i="9" s="1"/>
  <c r="AA60" i="9"/>
  <c r="AB60" i="9" s="1"/>
  <c r="AA59" i="9"/>
  <c r="AB59" i="9" s="1"/>
  <c r="AA58" i="9"/>
  <c r="AB58" i="9" s="1"/>
  <c r="AA57" i="9"/>
  <c r="AB57" i="9" s="1"/>
  <c r="AA56" i="9"/>
  <c r="AB56" i="9" s="1"/>
  <c r="AA55" i="9"/>
  <c r="AB55" i="9" s="1"/>
  <c r="AA54" i="9"/>
  <c r="AB54" i="9" s="1"/>
  <c r="AA53" i="9"/>
  <c r="AB53" i="9" s="1"/>
  <c r="AA52" i="9"/>
  <c r="AB52" i="9" s="1"/>
  <c r="AA51" i="9"/>
  <c r="AB51" i="9" s="1"/>
  <c r="AA50" i="9"/>
  <c r="AB50" i="9" s="1"/>
  <c r="AA49" i="9"/>
  <c r="AB49" i="9" s="1"/>
  <c r="AA48" i="9"/>
  <c r="AB48" i="9" s="1"/>
  <c r="AA47" i="9"/>
  <c r="AB47" i="9" s="1"/>
  <c r="AA46" i="9"/>
  <c r="AB46" i="9" s="1"/>
  <c r="AA45" i="9"/>
  <c r="AB45" i="9" s="1"/>
  <c r="AA44" i="9"/>
  <c r="AB44" i="9" s="1"/>
  <c r="AA43" i="9"/>
  <c r="AB43" i="9" s="1"/>
  <c r="AA42" i="9"/>
  <c r="AB42" i="9" s="1"/>
  <c r="AA41" i="9"/>
  <c r="AB41" i="9" s="1"/>
  <c r="AA40" i="9"/>
  <c r="AB40" i="9" s="1"/>
  <c r="AA39" i="9"/>
  <c r="AB39" i="9" s="1"/>
  <c r="AA38" i="9"/>
  <c r="AB38" i="9" s="1"/>
  <c r="AA37" i="9"/>
  <c r="AB37" i="9" s="1"/>
  <c r="AA36" i="9"/>
  <c r="AB36" i="9" s="1"/>
  <c r="AA35" i="9"/>
  <c r="AB35" i="9" s="1"/>
  <c r="AA34" i="9"/>
  <c r="AB34" i="9" s="1"/>
  <c r="AA33" i="9"/>
  <c r="AB33" i="9" s="1"/>
  <c r="AA32" i="9"/>
  <c r="AB32" i="9" s="1"/>
  <c r="AA31" i="9"/>
  <c r="AB31" i="9" s="1"/>
  <c r="AA30" i="9"/>
  <c r="AB30" i="9" s="1"/>
  <c r="AA29" i="9"/>
  <c r="AB29" i="9" s="1"/>
  <c r="AA28" i="9"/>
  <c r="AB28" i="9" s="1"/>
  <c r="AA27" i="9"/>
  <c r="AB27" i="9" s="1"/>
  <c r="AA26" i="9"/>
  <c r="AB26" i="9" s="1"/>
  <c r="AA25" i="9"/>
  <c r="AB25" i="9" s="1"/>
  <c r="AA24" i="9"/>
  <c r="AB24" i="9" s="1"/>
  <c r="AA23" i="9"/>
  <c r="AB23" i="9" s="1"/>
  <c r="AA22" i="9"/>
  <c r="AB22" i="9" s="1"/>
  <c r="AA21" i="9"/>
  <c r="AB21" i="9" s="1"/>
  <c r="AA20" i="9"/>
  <c r="AB20" i="9" s="1"/>
  <c r="AA19" i="9"/>
  <c r="AB19" i="9" s="1"/>
  <c r="AA18" i="9"/>
  <c r="AB18" i="9" s="1"/>
  <c r="AA17" i="9"/>
  <c r="AB17" i="9" s="1"/>
  <c r="AA16" i="9"/>
  <c r="AB16" i="9" s="1"/>
  <c r="AA15" i="9"/>
  <c r="AB15" i="9" s="1"/>
  <c r="AA14" i="9"/>
  <c r="AB14" i="9" s="1"/>
  <c r="AA13" i="9"/>
  <c r="AB13" i="9" s="1"/>
  <c r="AA59" i="8"/>
  <c r="AB59" i="8" s="1"/>
  <c r="AA58" i="8"/>
  <c r="AB58" i="8" s="1"/>
  <c r="AA57" i="8"/>
  <c r="AB57" i="8" s="1"/>
  <c r="AA56" i="8"/>
  <c r="AB56" i="8" s="1"/>
  <c r="AA55" i="8"/>
  <c r="AB55" i="8" s="1"/>
  <c r="AA54" i="8"/>
  <c r="AB54" i="8" s="1"/>
  <c r="AA53" i="8"/>
  <c r="AB53" i="8" s="1"/>
  <c r="AA52" i="8"/>
  <c r="AB52" i="8" s="1"/>
  <c r="AA51" i="8"/>
  <c r="AB51" i="8" s="1"/>
  <c r="AA50" i="8"/>
  <c r="AB50" i="8" s="1"/>
  <c r="AA49" i="8"/>
  <c r="AB49" i="8" s="1"/>
  <c r="AA48" i="8"/>
  <c r="AB48" i="8" s="1"/>
  <c r="AA47" i="8"/>
  <c r="AB47" i="8" s="1"/>
  <c r="AA46" i="8"/>
  <c r="AB46" i="8" s="1"/>
  <c r="AA45" i="8"/>
  <c r="AB45" i="8" s="1"/>
  <c r="AA44" i="8"/>
  <c r="AB44" i="8" s="1"/>
  <c r="AA43" i="8"/>
  <c r="AB43" i="8" s="1"/>
  <c r="AA42" i="8"/>
  <c r="AB42" i="8" s="1"/>
  <c r="AA41" i="8"/>
  <c r="AB41" i="8" s="1"/>
  <c r="AA40" i="8"/>
  <c r="AB40" i="8" s="1"/>
  <c r="AA39" i="8"/>
  <c r="AB39" i="8" s="1"/>
  <c r="AA38" i="8"/>
  <c r="AB38" i="8" s="1"/>
  <c r="AA37" i="8"/>
  <c r="AB37" i="8" s="1"/>
  <c r="AA36" i="8"/>
  <c r="AB36" i="8" s="1"/>
  <c r="AA35" i="8"/>
  <c r="AB35" i="8" s="1"/>
  <c r="AA34" i="8"/>
  <c r="AB34" i="8" s="1"/>
  <c r="AA33" i="8"/>
  <c r="AB33" i="8" s="1"/>
  <c r="AA32" i="8"/>
  <c r="AB32" i="8" s="1"/>
  <c r="AA31" i="8"/>
  <c r="AB31" i="8" s="1"/>
  <c r="AA30" i="8"/>
  <c r="AB30" i="8" s="1"/>
  <c r="AA29" i="8"/>
  <c r="AB29" i="8" s="1"/>
  <c r="AA28" i="8"/>
  <c r="AB28" i="8" s="1"/>
  <c r="AA27" i="8"/>
  <c r="AB27" i="8" s="1"/>
  <c r="AA26" i="8"/>
  <c r="AB26" i="8" s="1"/>
  <c r="AA25" i="8"/>
  <c r="AB25" i="8" s="1"/>
  <c r="AA24" i="8"/>
  <c r="AB24" i="8" s="1"/>
  <c r="AA23" i="8"/>
  <c r="AB23" i="8" s="1"/>
  <c r="AA22" i="8"/>
  <c r="AB22" i="8" s="1"/>
  <c r="AA21" i="8"/>
  <c r="AB21" i="8" s="1"/>
  <c r="AA20" i="8"/>
  <c r="AB20" i="8" s="1"/>
  <c r="AA19" i="8"/>
  <c r="AB19" i="8" s="1"/>
  <c r="AA18" i="8"/>
  <c r="AB18" i="8" s="1"/>
  <c r="AA17" i="8"/>
  <c r="AB17" i="8" s="1"/>
  <c r="AA16" i="8"/>
  <c r="AB16" i="8" s="1"/>
  <c r="AA15" i="8"/>
  <c r="AB15" i="8" s="1"/>
  <c r="AA14" i="8"/>
  <c r="AB14" i="8" s="1"/>
  <c r="AA13" i="8"/>
  <c r="AB13" i="8" s="1"/>
  <c r="AA253" i="7"/>
  <c r="AB253" i="7" s="1"/>
  <c r="AA252" i="7"/>
  <c r="AB252" i="7" s="1"/>
  <c r="AA251" i="7"/>
  <c r="AB251" i="7" s="1"/>
  <c r="AA250" i="7"/>
  <c r="AB250" i="7" s="1"/>
  <c r="AA249" i="7"/>
  <c r="AB249" i="7" s="1"/>
  <c r="AA248" i="7"/>
  <c r="AB248" i="7" s="1"/>
  <c r="AA247" i="7"/>
  <c r="AB247" i="7" s="1"/>
  <c r="AA246" i="7"/>
  <c r="AB246" i="7" s="1"/>
  <c r="AA245" i="7"/>
  <c r="AB245" i="7" s="1"/>
  <c r="AA244" i="7"/>
  <c r="AB244" i="7" s="1"/>
  <c r="AA243" i="7"/>
  <c r="AB243" i="7" s="1"/>
  <c r="AA242" i="7"/>
  <c r="AB242" i="7" s="1"/>
  <c r="AA241" i="7"/>
  <c r="AB241" i="7" s="1"/>
  <c r="AA240" i="7"/>
  <c r="AB240" i="7" s="1"/>
  <c r="AA239" i="7"/>
  <c r="AB239" i="7" s="1"/>
  <c r="AA238" i="7"/>
  <c r="AB238" i="7" s="1"/>
  <c r="AA237" i="7"/>
  <c r="AB237" i="7" s="1"/>
  <c r="AA236" i="7"/>
  <c r="AB236" i="7" s="1"/>
  <c r="AA235" i="7"/>
  <c r="AB235" i="7" s="1"/>
  <c r="AA234" i="7"/>
  <c r="AB234" i="7" s="1"/>
  <c r="AA233" i="7"/>
  <c r="AB233" i="7" s="1"/>
  <c r="AA232" i="7"/>
  <c r="AB232" i="7" s="1"/>
  <c r="AA231" i="7"/>
  <c r="AB231" i="7" s="1"/>
  <c r="AA230" i="7"/>
  <c r="AB230" i="7" s="1"/>
  <c r="AA229" i="7"/>
  <c r="AB229" i="7" s="1"/>
  <c r="AA228" i="7"/>
  <c r="AB228" i="7" s="1"/>
  <c r="AA227" i="7"/>
  <c r="AB227" i="7" s="1"/>
  <c r="AA226" i="7"/>
  <c r="AB226" i="7" s="1"/>
  <c r="AA225" i="7"/>
  <c r="AB225" i="7" s="1"/>
  <c r="AA224" i="7"/>
  <c r="AB224" i="7" s="1"/>
  <c r="AA223" i="7"/>
  <c r="AB223" i="7" s="1"/>
  <c r="AA222" i="7"/>
  <c r="AB222" i="7" s="1"/>
  <c r="AA221" i="7"/>
  <c r="AB221" i="7" s="1"/>
  <c r="AA220" i="7"/>
  <c r="AB220" i="7" s="1"/>
  <c r="AA219" i="7"/>
  <c r="AB219" i="7" s="1"/>
  <c r="AA218" i="7"/>
  <c r="AB218" i="7" s="1"/>
  <c r="AA217" i="7"/>
  <c r="AB217" i="7" s="1"/>
  <c r="AA216" i="7"/>
  <c r="AB216" i="7" s="1"/>
  <c r="AA215" i="7"/>
  <c r="AB215" i="7" s="1"/>
  <c r="AA214" i="7"/>
  <c r="AB214" i="7" s="1"/>
  <c r="AA213" i="7"/>
  <c r="AB213" i="7" s="1"/>
  <c r="AA212" i="7"/>
  <c r="AB212" i="7" s="1"/>
  <c r="AA211" i="7"/>
  <c r="AB211" i="7" s="1"/>
  <c r="AA210" i="7"/>
  <c r="AB210" i="7" s="1"/>
  <c r="AA209" i="7"/>
  <c r="AB209" i="7" s="1"/>
  <c r="AA208" i="7"/>
  <c r="AB208" i="7" s="1"/>
  <c r="AA207" i="7"/>
  <c r="AB207" i="7" s="1"/>
  <c r="AA206" i="7"/>
  <c r="AB206" i="7" s="1"/>
  <c r="AA205" i="7"/>
  <c r="AB205" i="7" s="1"/>
  <c r="AA204" i="7"/>
  <c r="AB204" i="7" s="1"/>
  <c r="AA203" i="7"/>
  <c r="AB203" i="7" s="1"/>
  <c r="AA202" i="7"/>
  <c r="AB202" i="7" s="1"/>
  <c r="AA201" i="7"/>
  <c r="AB201" i="7" s="1"/>
  <c r="AA200" i="7"/>
  <c r="AB200" i="7" s="1"/>
  <c r="AA199" i="7"/>
  <c r="AB199" i="7" s="1"/>
  <c r="AA198" i="7"/>
  <c r="AB198" i="7" s="1"/>
  <c r="AA197" i="7"/>
  <c r="AB197" i="7" s="1"/>
  <c r="AA196" i="7"/>
  <c r="AB196" i="7" s="1"/>
  <c r="AA195" i="7"/>
  <c r="AB195" i="7" s="1"/>
  <c r="AA194" i="7"/>
  <c r="AB194" i="7" s="1"/>
  <c r="AA193" i="7"/>
  <c r="AB193" i="7" s="1"/>
  <c r="AA192" i="7"/>
  <c r="AB192" i="7" s="1"/>
  <c r="AA191" i="7"/>
  <c r="AB191" i="7" s="1"/>
  <c r="AA190" i="7"/>
  <c r="AB190" i="7" s="1"/>
  <c r="AA189" i="7"/>
  <c r="AB189" i="7" s="1"/>
  <c r="AA188" i="7"/>
  <c r="AB188" i="7" s="1"/>
  <c r="AA187" i="7"/>
  <c r="AB187" i="7" s="1"/>
  <c r="AA186" i="7"/>
  <c r="AB186" i="7" s="1"/>
  <c r="AA185" i="7"/>
  <c r="AB185" i="7" s="1"/>
  <c r="AA184" i="7"/>
  <c r="AB184" i="7" s="1"/>
  <c r="AA183" i="7"/>
  <c r="AB183" i="7" s="1"/>
  <c r="AA182" i="7"/>
  <c r="AB182" i="7" s="1"/>
  <c r="AA181" i="7"/>
  <c r="AB181" i="7" s="1"/>
  <c r="AA180" i="7"/>
  <c r="AB180" i="7" s="1"/>
  <c r="AA179" i="7"/>
  <c r="AB179" i="7" s="1"/>
  <c r="AA178" i="7"/>
  <c r="AB178" i="7" s="1"/>
  <c r="AA177" i="7"/>
  <c r="AB177" i="7" s="1"/>
  <c r="AA176" i="7"/>
  <c r="AB176" i="7" s="1"/>
  <c r="AA175" i="7"/>
  <c r="AB175" i="7" s="1"/>
  <c r="AA174" i="7"/>
  <c r="AB174" i="7" s="1"/>
  <c r="AA173" i="7"/>
  <c r="AB173" i="7" s="1"/>
  <c r="AA172" i="7"/>
  <c r="AB172" i="7" s="1"/>
  <c r="AA171" i="7"/>
  <c r="AB171" i="7" s="1"/>
  <c r="AA170" i="7"/>
  <c r="AB170" i="7" s="1"/>
  <c r="AA169" i="7"/>
  <c r="AB169" i="7" s="1"/>
  <c r="AA168" i="7"/>
  <c r="AB168" i="7" s="1"/>
  <c r="AA167" i="7"/>
  <c r="AB167" i="7" s="1"/>
  <c r="AA166" i="7"/>
  <c r="AB166" i="7" s="1"/>
  <c r="AA165" i="7"/>
  <c r="AB165" i="7" s="1"/>
  <c r="AA164" i="7"/>
  <c r="AB164" i="7" s="1"/>
  <c r="AA163" i="7"/>
  <c r="AB163" i="7" s="1"/>
  <c r="AA162" i="7"/>
  <c r="AB162" i="7" s="1"/>
  <c r="AA161" i="7"/>
  <c r="AB161" i="7" s="1"/>
  <c r="AA160" i="7"/>
  <c r="AB160" i="7" s="1"/>
  <c r="AA159" i="7"/>
  <c r="AB159" i="7" s="1"/>
  <c r="AA158" i="7"/>
  <c r="AB158" i="7" s="1"/>
  <c r="AA157" i="7"/>
  <c r="AB157" i="7" s="1"/>
  <c r="AA156" i="7"/>
  <c r="AB156" i="7" s="1"/>
  <c r="AA155" i="7"/>
  <c r="AB155" i="7" s="1"/>
  <c r="AA154" i="7"/>
  <c r="AB154" i="7" s="1"/>
  <c r="AA153" i="7"/>
  <c r="AB153" i="7" s="1"/>
  <c r="AA152" i="7"/>
  <c r="AB152" i="7" s="1"/>
  <c r="AA151" i="7"/>
  <c r="AB151" i="7" s="1"/>
  <c r="AA150" i="7"/>
  <c r="AB150" i="7" s="1"/>
  <c r="AA149" i="7"/>
  <c r="AB149" i="7" s="1"/>
  <c r="AA148" i="7"/>
  <c r="AB148" i="7" s="1"/>
  <c r="AA147" i="7"/>
  <c r="AB147" i="7" s="1"/>
  <c r="AA146" i="7"/>
  <c r="AB146" i="7" s="1"/>
  <c r="AA145" i="7"/>
  <c r="AB145" i="7" s="1"/>
  <c r="AA144" i="7"/>
  <c r="AB144" i="7" s="1"/>
  <c r="AA143" i="7"/>
  <c r="AB143" i="7" s="1"/>
  <c r="AA142" i="7"/>
  <c r="AB142" i="7" s="1"/>
  <c r="AA141" i="7"/>
  <c r="AB141" i="7" s="1"/>
  <c r="AA140" i="7"/>
  <c r="AB140" i="7" s="1"/>
  <c r="AA139" i="7"/>
  <c r="AB139" i="7" s="1"/>
  <c r="AA138" i="7"/>
  <c r="AB138" i="7" s="1"/>
  <c r="AA137" i="7"/>
  <c r="AB137" i="7" s="1"/>
  <c r="AA136" i="7"/>
  <c r="AB136" i="7" s="1"/>
  <c r="AA135" i="7"/>
  <c r="AB135" i="7" s="1"/>
  <c r="AA134" i="7"/>
  <c r="AB134" i="7" s="1"/>
  <c r="AA133" i="7"/>
  <c r="AB133" i="7" s="1"/>
  <c r="AA132" i="7"/>
  <c r="AB132" i="7" s="1"/>
  <c r="AA131" i="7"/>
  <c r="AB131" i="7" s="1"/>
  <c r="AA130" i="7"/>
  <c r="AB130" i="7" s="1"/>
  <c r="AA129" i="7"/>
  <c r="AB129" i="7" s="1"/>
  <c r="AA128" i="7"/>
  <c r="AB128" i="7" s="1"/>
  <c r="AA127" i="7"/>
  <c r="AB127" i="7" s="1"/>
  <c r="AA126" i="7"/>
  <c r="AB126" i="7" s="1"/>
  <c r="AA125" i="7"/>
  <c r="AB125" i="7" s="1"/>
  <c r="AA124" i="7"/>
  <c r="AB124" i="7" s="1"/>
  <c r="AA123" i="7"/>
  <c r="AB123" i="7" s="1"/>
  <c r="AA122" i="7"/>
  <c r="AB122" i="7" s="1"/>
  <c r="AA121" i="7"/>
  <c r="AB121" i="7" s="1"/>
  <c r="AA120" i="7"/>
  <c r="AB120" i="7" s="1"/>
  <c r="AA119" i="7"/>
  <c r="AB119" i="7" s="1"/>
  <c r="AA118" i="7"/>
  <c r="AB118" i="7" s="1"/>
  <c r="AA117" i="7"/>
  <c r="AB117" i="7" s="1"/>
  <c r="AA116" i="7"/>
  <c r="AB116" i="7" s="1"/>
  <c r="AA115" i="7"/>
  <c r="AB115" i="7" s="1"/>
  <c r="AA114" i="7"/>
  <c r="AB114" i="7" s="1"/>
  <c r="AA113" i="7"/>
  <c r="AB113" i="7" s="1"/>
  <c r="AA112" i="7"/>
  <c r="AB112" i="7" s="1"/>
  <c r="AA111" i="7"/>
  <c r="AB111" i="7" s="1"/>
  <c r="AA110" i="7"/>
  <c r="AB110" i="7" s="1"/>
  <c r="AA109" i="7"/>
  <c r="AB109" i="7" s="1"/>
  <c r="AA108" i="7"/>
  <c r="AB108" i="7" s="1"/>
  <c r="AA107" i="7"/>
  <c r="AB107" i="7" s="1"/>
  <c r="AA106" i="7"/>
  <c r="AB106" i="7" s="1"/>
  <c r="AA105" i="7"/>
  <c r="AB105" i="7" s="1"/>
  <c r="AA104" i="7"/>
  <c r="AB104" i="7" s="1"/>
  <c r="AA103" i="7"/>
  <c r="AB103" i="7" s="1"/>
  <c r="AA102" i="7"/>
  <c r="AB102" i="7" s="1"/>
  <c r="AA101" i="7"/>
  <c r="AB101" i="7" s="1"/>
  <c r="AA100" i="7"/>
  <c r="AB100" i="7" s="1"/>
  <c r="AA99" i="7"/>
  <c r="AB99" i="7" s="1"/>
  <c r="AA98" i="7"/>
  <c r="AB98" i="7" s="1"/>
  <c r="AA97" i="7"/>
  <c r="AB97" i="7" s="1"/>
  <c r="AA96" i="7"/>
  <c r="AB96" i="7" s="1"/>
  <c r="AA95" i="7"/>
  <c r="AB95" i="7" s="1"/>
  <c r="AA94" i="7"/>
  <c r="AB94" i="7" s="1"/>
  <c r="AA93" i="7"/>
  <c r="AB93" i="7" s="1"/>
  <c r="AA92" i="7"/>
  <c r="AB92" i="7" s="1"/>
  <c r="AA91" i="7"/>
  <c r="AB91" i="7" s="1"/>
  <c r="AA90" i="7"/>
  <c r="AB90" i="7" s="1"/>
  <c r="AA89" i="7"/>
  <c r="AB89" i="7" s="1"/>
  <c r="AA88" i="7"/>
  <c r="AB88" i="7" s="1"/>
  <c r="AA87" i="7"/>
  <c r="AB87" i="7" s="1"/>
  <c r="AA86" i="7"/>
  <c r="AB86" i="7" s="1"/>
  <c r="AA85" i="7"/>
  <c r="AB85" i="7" s="1"/>
  <c r="AA84" i="7"/>
  <c r="AB84" i="7" s="1"/>
  <c r="AA83" i="7"/>
  <c r="AB83" i="7" s="1"/>
  <c r="AA82" i="7"/>
  <c r="AB82" i="7" s="1"/>
  <c r="AA81" i="7"/>
  <c r="AB81" i="7" s="1"/>
  <c r="AA80" i="7"/>
  <c r="AB80" i="7" s="1"/>
  <c r="AA79" i="7"/>
  <c r="AB79" i="7" s="1"/>
  <c r="AA78" i="7"/>
  <c r="AB78" i="7" s="1"/>
  <c r="AA77" i="7"/>
  <c r="AB77" i="7" s="1"/>
  <c r="AA76" i="7"/>
  <c r="AB76" i="7" s="1"/>
  <c r="AA75" i="7"/>
  <c r="AB75" i="7" s="1"/>
  <c r="AA74" i="7"/>
  <c r="AB74" i="7" s="1"/>
  <c r="AA73" i="7"/>
  <c r="AB73" i="7" s="1"/>
  <c r="AA72" i="7"/>
  <c r="AB72" i="7" s="1"/>
  <c r="AA71" i="7"/>
  <c r="AB71" i="7" s="1"/>
  <c r="AA70" i="7"/>
  <c r="AB70" i="7" s="1"/>
  <c r="AA69" i="7"/>
  <c r="AB69" i="7" s="1"/>
  <c r="AA68" i="7"/>
  <c r="AB68" i="7" s="1"/>
  <c r="AA67" i="7"/>
  <c r="AB67" i="7" s="1"/>
  <c r="AA66" i="7"/>
  <c r="AB66" i="7" s="1"/>
  <c r="AA65" i="7"/>
  <c r="AB65" i="7" s="1"/>
  <c r="AA64" i="7"/>
  <c r="AB64" i="7" s="1"/>
  <c r="AA63" i="7"/>
  <c r="AB63" i="7" s="1"/>
  <c r="AA62" i="7"/>
  <c r="AB62" i="7" s="1"/>
  <c r="AA61" i="7"/>
  <c r="AB61" i="7" s="1"/>
  <c r="AA60" i="7"/>
  <c r="AB60" i="7" s="1"/>
  <c r="AA59" i="7"/>
  <c r="AB59" i="7" s="1"/>
  <c r="AA58" i="7"/>
  <c r="AB58" i="7" s="1"/>
  <c r="AA57" i="7"/>
  <c r="AB57" i="7" s="1"/>
  <c r="AA56" i="7"/>
  <c r="AB56" i="7" s="1"/>
  <c r="AA55" i="7"/>
  <c r="AB55" i="7" s="1"/>
  <c r="AA54" i="7"/>
  <c r="AB54" i="7" s="1"/>
  <c r="AA53" i="7"/>
  <c r="AB53" i="7" s="1"/>
  <c r="AA52" i="7"/>
  <c r="AB52" i="7" s="1"/>
  <c r="AA51" i="7"/>
  <c r="AB51" i="7" s="1"/>
  <c r="AA50" i="7"/>
  <c r="AB50" i="7" s="1"/>
  <c r="AA49" i="7"/>
  <c r="AB49" i="7" s="1"/>
  <c r="AA48" i="7"/>
  <c r="AB48" i="7" s="1"/>
  <c r="AA47" i="7"/>
  <c r="AB47" i="7" s="1"/>
  <c r="AA46" i="7"/>
  <c r="AB46" i="7" s="1"/>
  <c r="AA45" i="7"/>
  <c r="AB45" i="7" s="1"/>
  <c r="AA44" i="7"/>
  <c r="AB44" i="7" s="1"/>
  <c r="AA43" i="7"/>
  <c r="AB43" i="7" s="1"/>
  <c r="AA42" i="7"/>
  <c r="AB42" i="7" s="1"/>
  <c r="AA41" i="7"/>
  <c r="AB41" i="7" s="1"/>
  <c r="AA40" i="7"/>
  <c r="AB40" i="7" s="1"/>
  <c r="AA39" i="7"/>
  <c r="AB39" i="7" s="1"/>
  <c r="AA38" i="7"/>
  <c r="AB38" i="7" s="1"/>
  <c r="AA37" i="7"/>
  <c r="AB37" i="7" s="1"/>
  <c r="AA36" i="7"/>
  <c r="AB36" i="7" s="1"/>
  <c r="AA35" i="7"/>
  <c r="AB35" i="7" s="1"/>
  <c r="AA34" i="7"/>
  <c r="AB34" i="7" s="1"/>
  <c r="AA33" i="7"/>
  <c r="AB33" i="7" s="1"/>
  <c r="AA32" i="7"/>
  <c r="AB32" i="7" s="1"/>
  <c r="AA31" i="7"/>
  <c r="AB31" i="7" s="1"/>
  <c r="AA30" i="7"/>
  <c r="AB30" i="7" s="1"/>
  <c r="AA29" i="7"/>
  <c r="AB29" i="7" s="1"/>
  <c r="AA28" i="7"/>
  <c r="AB28" i="7" s="1"/>
  <c r="AA27" i="7"/>
  <c r="AB27" i="7" s="1"/>
  <c r="AA26" i="7"/>
  <c r="AB26" i="7" s="1"/>
  <c r="AA25" i="7"/>
  <c r="AB25" i="7" s="1"/>
  <c r="AA24" i="7"/>
  <c r="AB24" i="7" s="1"/>
  <c r="AA23" i="7"/>
  <c r="AB23" i="7" s="1"/>
  <c r="AA22" i="7"/>
  <c r="AB22" i="7" s="1"/>
  <c r="AA21" i="7"/>
  <c r="AB21" i="7" s="1"/>
  <c r="AA20" i="7"/>
  <c r="AB20" i="7" s="1"/>
  <c r="AA19" i="7"/>
  <c r="AB19" i="7" s="1"/>
  <c r="AA18" i="7"/>
  <c r="AB18" i="7" s="1"/>
  <c r="AA17" i="7"/>
  <c r="AB17" i="7" s="1"/>
  <c r="AA16" i="7"/>
  <c r="AB16" i="7" s="1"/>
  <c r="AA15" i="7"/>
  <c r="AB15" i="7" s="1"/>
  <c r="AA14" i="7"/>
  <c r="AB14" i="7" s="1"/>
  <c r="AA13" i="7"/>
  <c r="AB13" i="7" s="1"/>
  <c r="AA62" i="6"/>
  <c r="AB62" i="6" s="1"/>
  <c r="AA61" i="6"/>
  <c r="AB61" i="6" s="1"/>
  <c r="AA60" i="6"/>
  <c r="AB60" i="6" s="1"/>
  <c r="AA59" i="6"/>
  <c r="AB59" i="6" s="1"/>
  <c r="AA58" i="6"/>
  <c r="AB58" i="6" s="1"/>
  <c r="AA57" i="6"/>
  <c r="AB57" i="6" s="1"/>
  <c r="AA56" i="6"/>
  <c r="AB56" i="6" s="1"/>
  <c r="AA55" i="6"/>
  <c r="AB55" i="6" s="1"/>
  <c r="AA54" i="6"/>
  <c r="AB54" i="6" s="1"/>
  <c r="AA53" i="6"/>
  <c r="AB53" i="6" s="1"/>
  <c r="AA52" i="6"/>
  <c r="AB52" i="6" s="1"/>
  <c r="AA51" i="6"/>
  <c r="AB51" i="6" s="1"/>
  <c r="AA50" i="6"/>
  <c r="AB50" i="6" s="1"/>
  <c r="AA49" i="6"/>
  <c r="AB49" i="6" s="1"/>
  <c r="AA48" i="6"/>
  <c r="AB48" i="6" s="1"/>
  <c r="AA47" i="6"/>
  <c r="AB47" i="6" s="1"/>
  <c r="AA46" i="6"/>
  <c r="AB46" i="6" s="1"/>
  <c r="AA45" i="6"/>
  <c r="AB45" i="6" s="1"/>
  <c r="AA44" i="6"/>
  <c r="AB44" i="6" s="1"/>
  <c r="AA43" i="6"/>
  <c r="AB43" i="6" s="1"/>
  <c r="AA42" i="6"/>
  <c r="AB42" i="6" s="1"/>
  <c r="AA41" i="6"/>
  <c r="AB41" i="6" s="1"/>
  <c r="AA40" i="6"/>
  <c r="AB40" i="6" s="1"/>
  <c r="AA39" i="6"/>
  <c r="AB39" i="6" s="1"/>
  <c r="AA38" i="6"/>
  <c r="AB38" i="6" s="1"/>
  <c r="AA37" i="6"/>
  <c r="AB37" i="6" s="1"/>
  <c r="AA36" i="6"/>
  <c r="AB36" i="6" s="1"/>
  <c r="AA35" i="6"/>
  <c r="AB35" i="6" s="1"/>
  <c r="AA34" i="6"/>
  <c r="AB34" i="6" s="1"/>
  <c r="AA33" i="6"/>
  <c r="AB33" i="6" s="1"/>
  <c r="AA32" i="6"/>
  <c r="AB32" i="6" s="1"/>
  <c r="AA31" i="6"/>
  <c r="AB31" i="6" s="1"/>
  <c r="AA30" i="6"/>
  <c r="AB30" i="6" s="1"/>
  <c r="AA29" i="6"/>
  <c r="AB29" i="6" s="1"/>
  <c r="AA28" i="6"/>
  <c r="AB28" i="6" s="1"/>
  <c r="AA27" i="6"/>
  <c r="AB27" i="6" s="1"/>
  <c r="AA26" i="6"/>
  <c r="AB26" i="6" s="1"/>
  <c r="AA25" i="6"/>
  <c r="AB25" i="6" s="1"/>
  <c r="AA24" i="6"/>
  <c r="AB24" i="6" s="1"/>
  <c r="AA23" i="6"/>
  <c r="AB23" i="6" s="1"/>
  <c r="AA22" i="6"/>
  <c r="AB22" i="6" s="1"/>
  <c r="AA21" i="6"/>
  <c r="AB21" i="6" s="1"/>
  <c r="AA20" i="6"/>
  <c r="AB20" i="6" s="1"/>
  <c r="AA19" i="6"/>
  <c r="AB19" i="6" s="1"/>
  <c r="AA18" i="6"/>
  <c r="AB18" i="6" s="1"/>
  <c r="AA17" i="6"/>
  <c r="AB17" i="6" s="1"/>
  <c r="AA16" i="6"/>
  <c r="AB16" i="6" s="1"/>
  <c r="AA15" i="6"/>
  <c r="AB15" i="6" s="1"/>
  <c r="AA14" i="6"/>
  <c r="AB14" i="6" s="1"/>
  <c r="AA13" i="6"/>
  <c r="AB13" i="6" s="1"/>
  <c r="AA54" i="5"/>
  <c r="AB54" i="5" s="1"/>
  <c r="AA53" i="5"/>
  <c r="AB53" i="5" s="1"/>
  <c r="AA52" i="5"/>
  <c r="AB52" i="5" s="1"/>
  <c r="AA51" i="5"/>
  <c r="AB51" i="5" s="1"/>
  <c r="AA50" i="5"/>
  <c r="AB50" i="5" s="1"/>
  <c r="AA49" i="5"/>
  <c r="AB49" i="5" s="1"/>
  <c r="AA48" i="5"/>
  <c r="AB48" i="5" s="1"/>
  <c r="AA47" i="5"/>
  <c r="AB47" i="5" s="1"/>
  <c r="AA46" i="5"/>
  <c r="AB46" i="5" s="1"/>
  <c r="AA45" i="5"/>
  <c r="AB45" i="5" s="1"/>
  <c r="AA44" i="5"/>
  <c r="AB44" i="5" s="1"/>
  <c r="AA43" i="5"/>
  <c r="AB43" i="5" s="1"/>
  <c r="AA42" i="5"/>
  <c r="AB42" i="5" s="1"/>
  <c r="AA41" i="5"/>
  <c r="AB41" i="5" s="1"/>
  <c r="AA40" i="5"/>
  <c r="AB40" i="5" s="1"/>
  <c r="AA39" i="5"/>
  <c r="AB39" i="5" s="1"/>
  <c r="AA38" i="5"/>
  <c r="AB38" i="5" s="1"/>
  <c r="AA37" i="5"/>
  <c r="AB37" i="5" s="1"/>
  <c r="AA36" i="5"/>
  <c r="AB36" i="5" s="1"/>
  <c r="AA35" i="5"/>
  <c r="AB35" i="5" s="1"/>
  <c r="AA34" i="5"/>
  <c r="AB34" i="5" s="1"/>
  <c r="AA33" i="5"/>
  <c r="AB33" i="5" s="1"/>
  <c r="AA32" i="5"/>
  <c r="AB32" i="5" s="1"/>
  <c r="AA31" i="5"/>
  <c r="AB31" i="5" s="1"/>
  <c r="AA30" i="5"/>
  <c r="AB30" i="5" s="1"/>
  <c r="AA29" i="5"/>
  <c r="AB29" i="5" s="1"/>
  <c r="AA28" i="5"/>
  <c r="AB28" i="5" s="1"/>
  <c r="AA27" i="5"/>
  <c r="AB27" i="5" s="1"/>
  <c r="AA26" i="5"/>
  <c r="AB26" i="5" s="1"/>
  <c r="AA25" i="5"/>
  <c r="AB25" i="5" s="1"/>
  <c r="AA24" i="5"/>
  <c r="AB24" i="5" s="1"/>
  <c r="AA23" i="5"/>
  <c r="AB23" i="5" s="1"/>
  <c r="AA22" i="5"/>
  <c r="AB22" i="5" s="1"/>
  <c r="AA21" i="5"/>
  <c r="AB21" i="5" s="1"/>
  <c r="AA20" i="5"/>
  <c r="AB20" i="5" s="1"/>
  <c r="AA19" i="5"/>
  <c r="AB19" i="5" s="1"/>
  <c r="AA18" i="5"/>
  <c r="AB18" i="5" s="1"/>
  <c r="AA17" i="5"/>
  <c r="AB17" i="5" s="1"/>
  <c r="AA16" i="5"/>
  <c r="AB16" i="5" s="1"/>
  <c r="AA15" i="5"/>
  <c r="AB15" i="5" s="1"/>
  <c r="AA14" i="5"/>
  <c r="AB14" i="5" s="1"/>
  <c r="AA13" i="5"/>
  <c r="AB13" i="5" s="1"/>
  <c r="AA60" i="4"/>
  <c r="AB60" i="4" s="1"/>
  <c r="AA59" i="4"/>
  <c r="AB59" i="4" s="1"/>
  <c r="AA58" i="4"/>
  <c r="AB58" i="4" s="1"/>
  <c r="AA57" i="4"/>
  <c r="AB57" i="4" s="1"/>
  <c r="AA56" i="4"/>
  <c r="AB56" i="4" s="1"/>
  <c r="AA55" i="4"/>
  <c r="AB55" i="4" s="1"/>
  <c r="AA54" i="4"/>
  <c r="AB54" i="4" s="1"/>
  <c r="AA53" i="4"/>
  <c r="AB53" i="4" s="1"/>
  <c r="AA52" i="4"/>
  <c r="AB52" i="4" s="1"/>
  <c r="AA51" i="4"/>
  <c r="AB51" i="4" s="1"/>
  <c r="AA50" i="4"/>
  <c r="AB50" i="4" s="1"/>
  <c r="AA49" i="4"/>
  <c r="AB49" i="4" s="1"/>
  <c r="AA48" i="4"/>
  <c r="AB48" i="4" s="1"/>
  <c r="AA47" i="4"/>
  <c r="AB47" i="4" s="1"/>
  <c r="AA46" i="4"/>
  <c r="AB46" i="4" s="1"/>
  <c r="AA45" i="4"/>
  <c r="AB45" i="4" s="1"/>
  <c r="AA44" i="4"/>
  <c r="AB44" i="4" s="1"/>
  <c r="AA43" i="4"/>
  <c r="AB43" i="4" s="1"/>
  <c r="AA42" i="4"/>
  <c r="AB42" i="4" s="1"/>
  <c r="AA41" i="4"/>
  <c r="AB41" i="4" s="1"/>
  <c r="AA40" i="4"/>
  <c r="AB40" i="4" s="1"/>
  <c r="AA39" i="4"/>
  <c r="AB39" i="4" s="1"/>
  <c r="AA38" i="4"/>
  <c r="AB38" i="4" s="1"/>
  <c r="AA37" i="4"/>
  <c r="AB37" i="4" s="1"/>
  <c r="AA36" i="4"/>
  <c r="AB36" i="4" s="1"/>
  <c r="AA35" i="4"/>
  <c r="AB35" i="4" s="1"/>
  <c r="AA34" i="4"/>
  <c r="AB34" i="4" s="1"/>
  <c r="AA33" i="4"/>
  <c r="AB33" i="4" s="1"/>
  <c r="AA32" i="4"/>
  <c r="AB32" i="4" s="1"/>
  <c r="AA31" i="4"/>
  <c r="AB31" i="4" s="1"/>
  <c r="AA30" i="4"/>
  <c r="AB30" i="4" s="1"/>
  <c r="AA29" i="4"/>
  <c r="AB29" i="4" s="1"/>
  <c r="AA28" i="4"/>
  <c r="AB28" i="4" s="1"/>
  <c r="AA27" i="4"/>
  <c r="AB27" i="4" s="1"/>
  <c r="AA26" i="4"/>
  <c r="AB26" i="4" s="1"/>
  <c r="AA25" i="4"/>
  <c r="AB25" i="4" s="1"/>
  <c r="AA24" i="4"/>
  <c r="AB24" i="4" s="1"/>
  <c r="AA23" i="4"/>
  <c r="AB23" i="4" s="1"/>
  <c r="AA22" i="4"/>
  <c r="AB22" i="4" s="1"/>
  <c r="AA21" i="4"/>
  <c r="AB21" i="4" s="1"/>
  <c r="AA20" i="4"/>
  <c r="AB20" i="4" s="1"/>
  <c r="AA19" i="4"/>
  <c r="AB19" i="4" s="1"/>
  <c r="AA18" i="4"/>
  <c r="AB18" i="4" s="1"/>
  <c r="AA17" i="4"/>
  <c r="AB17" i="4" s="1"/>
  <c r="AA16" i="4"/>
  <c r="AB16" i="4" s="1"/>
  <c r="AA15" i="4"/>
  <c r="AB15" i="4" s="1"/>
  <c r="AA14" i="4"/>
  <c r="AB14" i="4" s="1"/>
  <c r="AA13" i="4"/>
  <c r="AB13" i="4" s="1"/>
  <c r="AA102" i="3"/>
  <c r="AB102" i="3" s="1"/>
  <c r="AA101" i="3"/>
  <c r="AB101" i="3" s="1"/>
  <c r="AA100" i="3"/>
  <c r="AB100" i="3" s="1"/>
  <c r="AA99" i="3"/>
  <c r="AB99" i="3" s="1"/>
  <c r="AA98" i="3"/>
  <c r="AB98" i="3" s="1"/>
  <c r="AA97" i="3"/>
  <c r="AB97" i="3" s="1"/>
  <c r="AA96" i="3"/>
  <c r="AB96" i="3" s="1"/>
  <c r="AA95" i="3"/>
  <c r="AB95" i="3" s="1"/>
  <c r="AA94" i="3"/>
  <c r="AB94" i="3" s="1"/>
  <c r="AA93" i="3"/>
  <c r="AB93" i="3" s="1"/>
  <c r="AA92" i="3"/>
  <c r="AB92" i="3" s="1"/>
  <c r="AA91" i="3"/>
  <c r="AB91" i="3" s="1"/>
  <c r="AA90" i="3"/>
  <c r="AB90" i="3" s="1"/>
  <c r="AA89" i="3"/>
  <c r="AB89" i="3" s="1"/>
  <c r="AA88" i="3"/>
  <c r="AB88" i="3" s="1"/>
  <c r="AA87" i="3"/>
  <c r="AB87" i="3" s="1"/>
  <c r="AA86" i="3"/>
  <c r="AB86" i="3" s="1"/>
  <c r="AA85" i="3"/>
  <c r="AB85" i="3" s="1"/>
  <c r="AA84" i="3"/>
  <c r="AB84" i="3" s="1"/>
  <c r="AA83" i="3"/>
  <c r="AB83" i="3" s="1"/>
  <c r="AA82" i="3"/>
  <c r="AB82" i="3" s="1"/>
  <c r="AA81" i="3"/>
  <c r="AB81" i="3" s="1"/>
  <c r="AA80" i="3"/>
  <c r="AB80" i="3" s="1"/>
  <c r="AA79" i="3"/>
  <c r="AB79" i="3" s="1"/>
  <c r="AA78" i="3"/>
  <c r="AB78" i="3" s="1"/>
  <c r="AA77" i="3"/>
  <c r="AB77" i="3" s="1"/>
  <c r="AA76" i="3"/>
  <c r="AB76" i="3" s="1"/>
  <c r="AA75" i="3"/>
  <c r="AB75" i="3" s="1"/>
  <c r="AA74" i="3"/>
  <c r="AB74" i="3" s="1"/>
  <c r="AA73" i="3"/>
  <c r="AB73" i="3" s="1"/>
  <c r="AA72" i="3"/>
  <c r="AB72" i="3" s="1"/>
  <c r="AA71" i="3"/>
  <c r="AB71" i="3" s="1"/>
  <c r="AA70" i="3"/>
  <c r="AB70" i="3" s="1"/>
  <c r="AA69" i="3"/>
  <c r="AB69" i="3" s="1"/>
  <c r="AA68" i="3"/>
  <c r="AB68" i="3" s="1"/>
  <c r="AA67" i="3"/>
  <c r="AB67" i="3" s="1"/>
  <c r="AA66" i="3"/>
  <c r="AB66" i="3" s="1"/>
  <c r="AA65" i="3"/>
  <c r="AB65" i="3" s="1"/>
  <c r="AA64" i="3"/>
  <c r="AB64" i="3" s="1"/>
  <c r="AA63" i="3"/>
  <c r="AB63" i="3" s="1"/>
  <c r="AA62" i="3"/>
  <c r="AB62" i="3" s="1"/>
  <c r="AA61" i="3"/>
  <c r="AB61" i="3" s="1"/>
  <c r="AA60" i="3"/>
  <c r="AB60" i="3" s="1"/>
  <c r="AA59" i="3"/>
  <c r="AB59" i="3" s="1"/>
  <c r="AA58" i="3"/>
  <c r="AB58" i="3" s="1"/>
  <c r="AA57" i="3"/>
  <c r="AB57" i="3" s="1"/>
  <c r="AA56" i="3"/>
  <c r="AB56" i="3" s="1"/>
  <c r="AA55" i="3"/>
  <c r="AB55" i="3" s="1"/>
  <c r="AA54" i="3"/>
  <c r="AB54" i="3" s="1"/>
  <c r="AA53" i="3"/>
  <c r="AB53" i="3" s="1"/>
  <c r="AA52" i="3"/>
  <c r="AB52" i="3" s="1"/>
  <c r="AA51" i="3"/>
  <c r="AB51" i="3" s="1"/>
  <c r="AA50" i="3"/>
  <c r="AB50" i="3" s="1"/>
  <c r="AA49" i="3"/>
  <c r="AB49" i="3" s="1"/>
  <c r="AA48" i="3"/>
  <c r="AB48" i="3" s="1"/>
  <c r="AA47" i="3"/>
  <c r="AB47" i="3" s="1"/>
  <c r="AA46" i="3"/>
  <c r="AB46" i="3" s="1"/>
  <c r="AA45" i="3"/>
  <c r="AB45" i="3" s="1"/>
  <c r="AA44" i="3"/>
  <c r="AB44" i="3" s="1"/>
  <c r="AA43" i="3"/>
  <c r="AB43" i="3" s="1"/>
  <c r="AA42" i="3"/>
  <c r="AB42" i="3" s="1"/>
  <c r="AA41" i="3"/>
  <c r="AB41" i="3" s="1"/>
  <c r="AA40" i="3"/>
  <c r="AB40" i="3" s="1"/>
  <c r="AA39" i="3"/>
  <c r="AB39" i="3" s="1"/>
  <c r="AA38" i="3"/>
  <c r="AB38" i="3" s="1"/>
  <c r="AA37" i="3"/>
  <c r="AB37" i="3" s="1"/>
  <c r="AA36" i="3"/>
  <c r="AB36" i="3" s="1"/>
  <c r="AA35" i="3"/>
  <c r="AB35" i="3" s="1"/>
  <c r="AA34" i="3"/>
  <c r="AB34" i="3" s="1"/>
  <c r="AA33" i="3"/>
  <c r="AB33" i="3" s="1"/>
  <c r="AA32" i="3"/>
  <c r="AB32" i="3" s="1"/>
  <c r="AA31" i="3"/>
  <c r="AB31" i="3" s="1"/>
  <c r="AA30" i="3"/>
  <c r="AB30" i="3" s="1"/>
  <c r="AA29" i="3"/>
  <c r="AB29" i="3" s="1"/>
  <c r="AA28" i="3"/>
  <c r="AB28" i="3" s="1"/>
  <c r="AA27" i="3"/>
  <c r="AB27" i="3" s="1"/>
  <c r="AA26" i="3"/>
  <c r="AB26" i="3" s="1"/>
  <c r="AA25" i="3"/>
  <c r="AB25" i="3" s="1"/>
  <c r="AA24" i="3"/>
  <c r="AB24" i="3" s="1"/>
  <c r="AA23" i="3"/>
  <c r="AB23" i="3" s="1"/>
  <c r="AA22" i="3"/>
  <c r="AB22" i="3" s="1"/>
  <c r="AA21" i="3"/>
  <c r="AB21" i="3" s="1"/>
  <c r="AA20" i="3"/>
  <c r="AB20" i="3" s="1"/>
  <c r="AA19" i="3"/>
  <c r="AB19" i="3" s="1"/>
  <c r="AA18" i="3"/>
  <c r="AB18" i="3" s="1"/>
  <c r="AA17" i="3"/>
  <c r="AB17" i="3" s="1"/>
  <c r="AA16" i="3"/>
  <c r="AB16" i="3" s="1"/>
  <c r="AA15" i="3"/>
  <c r="AB15" i="3" s="1"/>
  <c r="AA14" i="3"/>
  <c r="AB14" i="3" s="1"/>
  <c r="AA13" i="3"/>
  <c r="AB13" i="3" s="1"/>
  <c r="AA14" i="2"/>
  <c r="AB14" i="2" s="1"/>
  <c r="AA15" i="2"/>
  <c r="AB15" i="2" s="1"/>
  <c r="AA16" i="2"/>
  <c r="AB16" i="2" s="1"/>
  <c r="AA17" i="2"/>
  <c r="AB17" i="2" s="1"/>
  <c r="AA18" i="2"/>
  <c r="AB18" i="2" s="1"/>
  <c r="AA19" i="2"/>
  <c r="AB19" i="2" s="1"/>
  <c r="AA20" i="2"/>
  <c r="AB20" i="2" s="1"/>
  <c r="AA21" i="2"/>
  <c r="AB21" i="2" s="1"/>
  <c r="AA22" i="2"/>
  <c r="AB22" i="2" s="1"/>
  <c r="AA23" i="2"/>
  <c r="AB23" i="2" s="1"/>
  <c r="AA24" i="2"/>
  <c r="AB24" i="2" s="1"/>
  <c r="AA25" i="2"/>
  <c r="AB25" i="2" s="1"/>
  <c r="AA26" i="2"/>
  <c r="AB26" i="2" s="1"/>
  <c r="AA27" i="2"/>
  <c r="AB27" i="2" s="1"/>
  <c r="AA28" i="2"/>
  <c r="AB28" i="2" s="1"/>
  <c r="AA29" i="2"/>
  <c r="AB29" i="2" s="1"/>
  <c r="AA30" i="2"/>
  <c r="AB30" i="2" s="1"/>
  <c r="AA31" i="2"/>
  <c r="AB31" i="2" s="1"/>
  <c r="AA32" i="2"/>
  <c r="AB32" i="2" s="1"/>
  <c r="AA33" i="2"/>
  <c r="AB33" i="2" s="1"/>
  <c r="AA34" i="2"/>
  <c r="AB34" i="2" s="1"/>
  <c r="AA35" i="2"/>
  <c r="AB35" i="2" s="1"/>
  <c r="AA36" i="2"/>
  <c r="AB36" i="2" s="1"/>
  <c r="AA13" i="2"/>
  <c r="AB13" i="2" s="1"/>
  <c r="E190" i="56" l="1"/>
  <c r="E188" i="56"/>
  <c r="E186" i="56"/>
  <c r="E191" i="56"/>
  <c r="E189" i="56"/>
  <c r="E187" i="56"/>
  <c r="G191" i="56"/>
  <c r="O191" i="56" s="1"/>
  <c r="G189" i="56"/>
  <c r="O189" i="56" s="1"/>
  <c r="G187" i="56"/>
  <c r="O187" i="56" s="1"/>
  <c r="G190" i="56"/>
  <c r="O190" i="56" s="1"/>
  <c r="G188" i="56"/>
  <c r="O188" i="56" s="1"/>
  <c r="G186" i="56"/>
  <c r="E179" i="56"/>
  <c r="E177" i="56"/>
  <c r="E175" i="56"/>
  <c r="E180" i="56"/>
  <c r="E178" i="56"/>
  <c r="E176" i="56"/>
  <c r="E169" i="56"/>
  <c r="E167" i="56"/>
  <c r="E165" i="56"/>
  <c r="E164" i="56"/>
  <c r="E168" i="56"/>
  <c r="E166" i="56"/>
  <c r="F168" i="56"/>
  <c r="N168" i="56" s="1"/>
  <c r="F166" i="56"/>
  <c r="N166" i="56" s="1"/>
  <c r="F164" i="56"/>
  <c r="F169" i="56"/>
  <c r="N169" i="56" s="1"/>
  <c r="F167" i="56"/>
  <c r="N167" i="56" s="1"/>
  <c r="F165" i="56"/>
  <c r="N165" i="56" s="1"/>
  <c r="F158" i="56"/>
  <c r="N158" i="56" s="1"/>
  <c r="F156" i="56"/>
  <c r="N156" i="56" s="1"/>
  <c r="F154" i="56"/>
  <c r="N154" i="56" s="1"/>
  <c r="F157" i="56"/>
  <c r="N157" i="56" s="1"/>
  <c r="F155" i="56"/>
  <c r="N155" i="56" s="1"/>
  <c r="F153" i="56"/>
  <c r="E158" i="56"/>
  <c r="E156" i="56"/>
  <c r="E154" i="56"/>
  <c r="E157" i="56"/>
  <c r="E155" i="56"/>
  <c r="E153" i="56"/>
  <c r="E146" i="56"/>
  <c r="E144" i="56"/>
  <c r="E147" i="56"/>
  <c r="E145" i="56"/>
  <c r="E143" i="56"/>
  <c r="E142" i="56"/>
  <c r="F147" i="56"/>
  <c r="N147" i="56" s="1"/>
  <c r="F145" i="56"/>
  <c r="N145" i="56" s="1"/>
  <c r="F143" i="56"/>
  <c r="N143" i="56" s="1"/>
  <c r="F142" i="56"/>
  <c r="F146" i="56"/>
  <c r="N146" i="56" s="1"/>
  <c r="F144" i="56"/>
  <c r="N144" i="56" s="1"/>
  <c r="F133" i="56"/>
  <c r="N133" i="56" s="1"/>
  <c r="F134" i="56"/>
  <c r="N134" i="56" s="1"/>
  <c r="F132" i="56"/>
  <c r="N132" i="56" s="1"/>
  <c r="F136" i="56"/>
  <c r="N136" i="56" s="1"/>
  <c r="F131" i="56"/>
  <c r="F135" i="56"/>
  <c r="N135" i="56" s="1"/>
  <c r="E135" i="56"/>
  <c r="E133" i="56"/>
  <c r="E131" i="56"/>
  <c r="E136" i="56"/>
  <c r="E134" i="56"/>
  <c r="E132" i="56"/>
  <c r="G136" i="56"/>
  <c r="O136" i="56" s="1"/>
  <c r="G134" i="56"/>
  <c r="O134" i="56" s="1"/>
  <c r="G132" i="56"/>
  <c r="O132" i="56" s="1"/>
  <c r="G135" i="56"/>
  <c r="O135" i="56" s="1"/>
  <c r="G133" i="56"/>
  <c r="O133" i="56" s="1"/>
  <c r="G131" i="56"/>
  <c r="E125" i="56"/>
  <c r="E123" i="56"/>
  <c r="E121" i="56"/>
  <c r="E124" i="56"/>
  <c r="E122" i="56"/>
  <c r="E120" i="56"/>
  <c r="G124" i="56"/>
  <c r="O124" i="56" s="1"/>
  <c r="G122" i="56"/>
  <c r="O122" i="56" s="1"/>
  <c r="G120" i="56"/>
  <c r="G125" i="56"/>
  <c r="O125" i="56" s="1"/>
  <c r="G123" i="56"/>
  <c r="O123" i="56" s="1"/>
  <c r="G121" i="56"/>
  <c r="O121" i="56" s="1"/>
  <c r="F124" i="56"/>
  <c r="N124" i="56" s="1"/>
  <c r="F122" i="56"/>
  <c r="N122" i="56" s="1"/>
  <c r="F121" i="56"/>
  <c r="N121" i="56" s="1"/>
  <c r="F125" i="56"/>
  <c r="N125" i="56" s="1"/>
  <c r="F123" i="56"/>
  <c r="N123" i="56" s="1"/>
  <c r="F120" i="56"/>
  <c r="F114" i="56"/>
  <c r="N114" i="56" s="1"/>
  <c r="F112" i="56"/>
  <c r="N112" i="56" s="1"/>
  <c r="F110" i="56"/>
  <c r="N110" i="56" s="1"/>
  <c r="F109" i="56"/>
  <c r="F113" i="56"/>
  <c r="N113" i="56" s="1"/>
  <c r="F111" i="56"/>
  <c r="N111" i="56" s="1"/>
  <c r="E114" i="56"/>
  <c r="E112" i="56"/>
  <c r="E110" i="56"/>
  <c r="E109" i="56"/>
  <c r="E113" i="56"/>
  <c r="E111" i="56"/>
  <c r="E103" i="56"/>
  <c r="M103" i="56" s="1"/>
  <c r="E102" i="56"/>
  <c r="M102" i="56" s="1"/>
  <c r="E101" i="56"/>
  <c r="M101" i="56" s="1"/>
  <c r="E100" i="56"/>
  <c r="M100" i="56" s="1"/>
  <c r="E99" i="56"/>
  <c r="M99" i="56" s="1"/>
  <c r="E98" i="56"/>
  <c r="E90" i="56"/>
  <c r="E88" i="56"/>
  <c r="E91" i="56"/>
  <c r="E89" i="56"/>
  <c r="G92" i="56"/>
  <c r="O92" i="56" s="1"/>
  <c r="G87" i="56"/>
  <c r="G91" i="56"/>
  <c r="O91" i="56" s="1"/>
  <c r="G89" i="56"/>
  <c r="O89" i="56" s="1"/>
  <c r="G90" i="56"/>
  <c r="O90" i="56" s="1"/>
  <c r="G88" i="56"/>
  <c r="O88" i="56" s="1"/>
  <c r="F90" i="56"/>
  <c r="N90" i="56" s="1"/>
  <c r="F88" i="56"/>
  <c r="N88" i="56" s="1"/>
  <c r="F91" i="56"/>
  <c r="N91" i="56" s="1"/>
  <c r="F89" i="56"/>
  <c r="N89" i="56" s="1"/>
  <c r="F87" i="56"/>
  <c r="F92" i="56"/>
  <c r="N92" i="56" s="1"/>
  <c r="G103" i="56"/>
  <c r="G101" i="56"/>
  <c r="G99" i="56"/>
  <c r="G102" i="56"/>
  <c r="G100" i="56"/>
  <c r="G98" i="56"/>
  <c r="F102" i="56"/>
  <c r="F98" i="56"/>
  <c r="F103" i="56"/>
  <c r="F101" i="56"/>
  <c r="F99" i="56"/>
  <c r="F100" i="56"/>
  <c r="E92" i="56"/>
  <c r="E87" i="56"/>
  <c r="AC12" i="40"/>
  <c r="AC12" i="44"/>
  <c r="AC12" i="48"/>
  <c r="AC12" i="6"/>
  <c r="A136" i="56" s="1"/>
  <c r="B136" i="56" s="1"/>
  <c r="AC12" i="4"/>
  <c r="A114" i="56" s="1"/>
  <c r="B114" i="56" s="1"/>
  <c r="AC12" i="30"/>
  <c r="A378" i="56" s="1"/>
  <c r="B378" i="56" s="1"/>
  <c r="AC12" i="10"/>
  <c r="A180" i="56" s="1"/>
  <c r="B180" i="56" s="1"/>
  <c r="AC12" i="11"/>
  <c r="A191" i="56" s="1"/>
  <c r="B191" i="56" s="1"/>
  <c r="AC12" i="14"/>
  <c r="A202" i="56" s="1"/>
  <c r="B202" i="56" s="1"/>
  <c r="AC12" i="15"/>
  <c r="A213" i="56" s="1"/>
  <c r="B213" i="56" s="1"/>
  <c r="AC12" i="22"/>
  <c r="A290" i="56" s="1"/>
  <c r="B290" i="56" s="1"/>
  <c r="AC12" i="24"/>
  <c r="A312" i="56" s="1"/>
  <c r="B312" i="56" s="1"/>
  <c r="AC12" i="25"/>
  <c r="A323" i="56" s="1"/>
  <c r="B323" i="56" s="1"/>
  <c r="AC12" i="31"/>
  <c r="A389" i="56" s="1"/>
  <c r="B389" i="56" s="1"/>
  <c r="AC12" i="32"/>
  <c r="A400" i="56" s="1"/>
  <c r="B400" i="56" s="1"/>
  <c r="AC12" i="52"/>
  <c r="AC12" i="3"/>
  <c r="A103" i="56" s="1"/>
  <c r="B103" i="56" s="1"/>
  <c r="AC12" i="26"/>
  <c r="A334" i="56" s="1"/>
  <c r="B334" i="56" s="1"/>
  <c r="AC12" i="27"/>
  <c r="A345" i="56" s="1"/>
  <c r="B345" i="56" s="1"/>
  <c r="AC12" i="28"/>
  <c r="A356" i="56" s="1"/>
  <c r="B356" i="56" s="1"/>
  <c r="AC12" i="33"/>
  <c r="AC12" i="36"/>
  <c r="AC12" i="42"/>
  <c r="AC12" i="46"/>
  <c r="AC12" i="50"/>
  <c r="AC12" i="54"/>
  <c r="AC12" i="37"/>
  <c r="AC12" i="2"/>
  <c r="A92" i="56" s="1"/>
  <c r="B92" i="56" s="1"/>
  <c r="AC12" i="5"/>
  <c r="A125" i="56" s="1"/>
  <c r="B125" i="56" s="1"/>
  <c r="AC12" i="7"/>
  <c r="A147" i="56" s="1"/>
  <c r="B147" i="56" s="1"/>
  <c r="AC12" i="9"/>
  <c r="A169" i="56" s="1"/>
  <c r="B169" i="56" s="1"/>
  <c r="AC12" i="16"/>
  <c r="A224" i="56" s="1"/>
  <c r="B224" i="56" s="1"/>
  <c r="AC12" i="17"/>
  <c r="A235" i="56" s="1"/>
  <c r="B235" i="56" s="1"/>
  <c r="AC12" i="18"/>
  <c r="A246" i="56" s="1"/>
  <c r="B246" i="56" s="1"/>
  <c r="AC12" i="19"/>
  <c r="A257" i="56" s="1"/>
  <c r="B257" i="56" s="1"/>
  <c r="AC12" i="20"/>
  <c r="A268" i="56" s="1"/>
  <c r="B268" i="56" s="1"/>
  <c r="AC12" i="21"/>
  <c r="A279" i="56" s="1"/>
  <c r="B279" i="56" s="1"/>
  <c r="AC12" i="23"/>
  <c r="A301" i="56" s="1"/>
  <c r="B301" i="56" s="1"/>
  <c r="AC12" i="29"/>
  <c r="A367" i="56" s="1"/>
  <c r="B367" i="56" s="1"/>
  <c r="AC12" i="35"/>
  <c r="AC12" i="38"/>
  <c r="AC12" i="39"/>
  <c r="AC12" i="41"/>
  <c r="AC12" i="43"/>
  <c r="AC12" i="45"/>
  <c r="AC12" i="47"/>
  <c r="AC12" i="49"/>
  <c r="AC12" i="51"/>
  <c r="AC12" i="53"/>
  <c r="AC12" i="8"/>
  <c r="A158" i="56" s="1"/>
  <c r="B158" i="56" s="1"/>
  <c r="O186" i="56" l="1"/>
  <c r="O192" i="56" s="1"/>
  <c r="G192" i="56"/>
  <c r="O185" i="56" s="1"/>
  <c r="H191" i="56"/>
  <c r="M191" i="56"/>
  <c r="H186" i="56"/>
  <c r="E192" i="56"/>
  <c r="M185" i="56" s="1"/>
  <c r="M186" i="56"/>
  <c r="H187" i="56"/>
  <c r="M187" i="56"/>
  <c r="M188" i="56"/>
  <c r="H188" i="56"/>
  <c r="M189" i="56"/>
  <c r="H189" i="56"/>
  <c r="H190" i="56"/>
  <c r="M190" i="56"/>
  <c r="M180" i="56"/>
  <c r="H180" i="56"/>
  <c r="M176" i="56"/>
  <c r="H176" i="56"/>
  <c r="H175" i="56"/>
  <c r="M175" i="56"/>
  <c r="E181" i="56"/>
  <c r="M174" i="56" s="1"/>
  <c r="M177" i="56"/>
  <c r="H177" i="56"/>
  <c r="M178" i="56"/>
  <c r="H178" i="56"/>
  <c r="M179" i="56"/>
  <c r="H179" i="56"/>
  <c r="H164" i="56"/>
  <c r="E170" i="56"/>
  <c r="M163" i="56" s="1"/>
  <c r="M164" i="56"/>
  <c r="H165" i="56"/>
  <c r="M165" i="56"/>
  <c r="M166" i="56"/>
  <c r="H166" i="56"/>
  <c r="H167" i="56"/>
  <c r="M167" i="56"/>
  <c r="N164" i="56"/>
  <c r="N170" i="56" s="1"/>
  <c r="F170" i="56"/>
  <c r="N163" i="56" s="1"/>
  <c r="M168" i="56"/>
  <c r="H168" i="56"/>
  <c r="M169" i="56"/>
  <c r="H169" i="56"/>
  <c r="M153" i="56"/>
  <c r="E159" i="56"/>
  <c r="M152" i="56" s="1"/>
  <c r="H153" i="56"/>
  <c r="M156" i="56"/>
  <c r="H156" i="56"/>
  <c r="M155" i="56"/>
  <c r="H155" i="56"/>
  <c r="M158" i="56"/>
  <c r="H158" i="56"/>
  <c r="M157" i="56"/>
  <c r="H157" i="56"/>
  <c r="F159" i="56"/>
  <c r="N152" i="56" s="1"/>
  <c r="N153" i="56"/>
  <c r="N159" i="56" s="1"/>
  <c r="M154" i="56"/>
  <c r="H154" i="56"/>
  <c r="M145" i="56"/>
  <c r="H145" i="56"/>
  <c r="H147" i="56"/>
  <c r="M147" i="56"/>
  <c r="N142" i="56"/>
  <c r="N148" i="56" s="1"/>
  <c r="F148" i="56"/>
  <c r="N141" i="56" s="1"/>
  <c r="N149" i="56" s="1"/>
  <c r="H142" i="56"/>
  <c r="M142" i="56"/>
  <c r="E148" i="56"/>
  <c r="M141" i="56" s="1"/>
  <c r="H144" i="56"/>
  <c r="M144" i="56"/>
  <c r="M143" i="56"/>
  <c r="H143" i="56"/>
  <c r="H146" i="56"/>
  <c r="M146" i="56"/>
  <c r="M132" i="56"/>
  <c r="H132" i="56"/>
  <c r="M133" i="56"/>
  <c r="H133" i="56"/>
  <c r="O131" i="56"/>
  <c r="O137" i="56" s="1"/>
  <c r="G137" i="56"/>
  <c r="O130" i="56" s="1"/>
  <c r="O138" i="56" s="1"/>
  <c r="M134" i="56"/>
  <c r="H134" i="56"/>
  <c r="M135" i="56"/>
  <c r="H135" i="56"/>
  <c r="M136" i="56"/>
  <c r="H136" i="56"/>
  <c r="E137" i="56"/>
  <c r="M130" i="56" s="1"/>
  <c r="H131" i="56"/>
  <c r="H137" i="56" s="1"/>
  <c r="M131" i="56"/>
  <c r="N131" i="56"/>
  <c r="N137" i="56" s="1"/>
  <c r="F137" i="56"/>
  <c r="N130" i="56" s="1"/>
  <c r="N138" i="56" s="1"/>
  <c r="M124" i="56"/>
  <c r="H124" i="56"/>
  <c r="M121" i="56"/>
  <c r="H121" i="56"/>
  <c r="N120" i="56"/>
  <c r="N126" i="56" s="1"/>
  <c r="F126" i="56"/>
  <c r="N119" i="56" s="1"/>
  <c r="N127" i="56" s="1"/>
  <c r="E126" i="56"/>
  <c r="M119" i="56" s="1"/>
  <c r="H120" i="56"/>
  <c r="M120" i="56"/>
  <c r="H123" i="56"/>
  <c r="M123" i="56"/>
  <c r="G126" i="56"/>
  <c r="O119" i="56" s="1"/>
  <c r="O120" i="56"/>
  <c r="O126" i="56" s="1"/>
  <c r="M122" i="56"/>
  <c r="H122" i="56"/>
  <c r="M125" i="56"/>
  <c r="H125" i="56"/>
  <c r="M111" i="56"/>
  <c r="H111" i="56"/>
  <c r="M112" i="56"/>
  <c r="H112" i="56"/>
  <c r="N109" i="56"/>
  <c r="N115" i="56" s="1"/>
  <c r="F115" i="56"/>
  <c r="N108" i="56" s="1"/>
  <c r="M110" i="56"/>
  <c r="H110" i="56"/>
  <c r="M113" i="56"/>
  <c r="H113" i="56"/>
  <c r="M114" i="56"/>
  <c r="H114" i="56"/>
  <c r="H109" i="56"/>
  <c r="M109" i="56"/>
  <c r="E115" i="56"/>
  <c r="M108" i="56" s="1"/>
  <c r="M98" i="56"/>
  <c r="M104" i="56" s="1"/>
  <c r="E104" i="56"/>
  <c r="M97" i="56" s="1"/>
  <c r="O102" i="56"/>
  <c r="G641" i="56"/>
  <c r="G277" i="55" s="1"/>
  <c r="M89" i="56"/>
  <c r="H89" i="56"/>
  <c r="E639" i="56"/>
  <c r="E275" i="55" s="1"/>
  <c r="F637" i="56"/>
  <c r="N98" i="56"/>
  <c r="F104" i="56"/>
  <c r="N97" i="56" s="1"/>
  <c r="H98" i="56"/>
  <c r="N99" i="56"/>
  <c r="H99" i="56"/>
  <c r="F638" i="56"/>
  <c r="F274" i="55" s="1"/>
  <c r="N102" i="56"/>
  <c r="H102" i="56"/>
  <c r="F641" i="56"/>
  <c r="F277" i="55" s="1"/>
  <c r="O99" i="56"/>
  <c r="G638" i="56"/>
  <c r="G274" i="55" s="1"/>
  <c r="F93" i="56"/>
  <c r="N86" i="56" s="1"/>
  <c r="N87" i="56"/>
  <c r="N93" i="56" s="1"/>
  <c r="M91" i="56"/>
  <c r="H91" i="56"/>
  <c r="E641" i="56"/>
  <c r="E277" i="55" s="1"/>
  <c r="E637" i="56"/>
  <c r="H87" i="56"/>
  <c r="E93" i="56"/>
  <c r="M86" i="56" s="1"/>
  <c r="M87" i="56"/>
  <c r="N101" i="56"/>
  <c r="H101" i="56"/>
  <c r="F640" i="56"/>
  <c r="F276" i="55" s="1"/>
  <c r="G637" i="56"/>
  <c r="O98" i="56"/>
  <c r="G104" i="56"/>
  <c r="O97" i="56" s="1"/>
  <c r="O101" i="56"/>
  <c r="G640" i="56"/>
  <c r="G276" i="55" s="1"/>
  <c r="O87" i="56"/>
  <c r="O93" i="56" s="1"/>
  <c r="G93" i="56"/>
  <c r="O86" i="56" s="1"/>
  <c r="E638" i="56"/>
  <c r="E274" i="55" s="1"/>
  <c r="M88" i="56"/>
  <c r="H88" i="56"/>
  <c r="N100" i="56"/>
  <c r="H100" i="56"/>
  <c r="F639" i="56"/>
  <c r="F275" i="55" s="1"/>
  <c r="E642" i="56"/>
  <c r="E278" i="55" s="1"/>
  <c r="M92" i="56"/>
  <c r="H92" i="56"/>
  <c r="N103" i="56"/>
  <c r="H103" i="56"/>
  <c r="F642" i="56"/>
  <c r="F278" i="55" s="1"/>
  <c r="O100" i="56"/>
  <c r="G639" i="56"/>
  <c r="G275" i="55" s="1"/>
  <c r="O103" i="56"/>
  <c r="G642" i="56"/>
  <c r="G278" i="55" s="1"/>
  <c r="M90" i="56"/>
  <c r="H90" i="56"/>
  <c r="E640" i="56"/>
  <c r="E276" i="55" s="1"/>
  <c r="A565" i="56"/>
  <c r="B565" i="56" s="1"/>
  <c r="A543" i="56"/>
  <c r="B543" i="56" s="1"/>
  <c r="A488" i="56"/>
  <c r="B488" i="56" s="1"/>
  <c r="A433" i="56"/>
  <c r="B433" i="56" s="1"/>
  <c r="A609" i="56"/>
  <c r="B609" i="56" s="1"/>
  <c r="A587" i="56"/>
  <c r="B587" i="56" s="1"/>
  <c r="A510" i="56"/>
  <c r="B510" i="56" s="1"/>
  <c r="A466" i="56"/>
  <c r="B466" i="56" s="1"/>
  <c r="A444" i="56"/>
  <c r="B444" i="56" s="1"/>
  <c r="A411" i="56"/>
  <c r="B411" i="56" s="1"/>
  <c r="A532" i="56"/>
  <c r="B532" i="56" s="1"/>
  <c r="A499" i="56"/>
  <c r="B499" i="56" s="1"/>
  <c r="A477" i="56"/>
  <c r="B477" i="56" s="1"/>
  <c r="A455" i="56"/>
  <c r="B455" i="56" s="1"/>
  <c r="A631" i="56"/>
  <c r="B631" i="56" s="1"/>
  <c r="A620" i="56"/>
  <c r="B620" i="56" s="1"/>
  <c r="A598" i="56"/>
  <c r="B598" i="56" s="1"/>
  <c r="A576" i="56"/>
  <c r="B576" i="56" s="1"/>
  <c r="A554" i="56"/>
  <c r="B554" i="56" s="1"/>
  <c r="A521" i="56"/>
  <c r="B521" i="56" s="1"/>
  <c r="A422" i="56"/>
  <c r="B422" i="56" s="1"/>
  <c r="N94" i="56" l="1"/>
  <c r="N160" i="56"/>
  <c r="O127" i="56"/>
  <c r="O193" i="56"/>
  <c r="M115" i="56"/>
  <c r="J106" i="56" s="1"/>
  <c r="H16" i="56" s="1"/>
  <c r="N16" i="56" s="1"/>
  <c r="N116" i="56"/>
  <c r="M105" i="56"/>
  <c r="M192" i="56"/>
  <c r="J183" i="56" s="1"/>
  <c r="H23" i="56" s="1"/>
  <c r="H192" i="56"/>
  <c r="M181" i="56"/>
  <c r="H181" i="56"/>
  <c r="N171" i="56"/>
  <c r="M170" i="56"/>
  <c r="J161" i="56" s="1"/>
  <c r="H21" i="56" s="1"/>
  <c r="H170" i="56"/>
  <c r="H159" i="56"/>
  <c r="M159" i="56"/>
  <c r="J150" i="56" s="1"/>
  <c r="H20" i="56" s="1"/>
  <c r="M148" i="56"/>
  <c r="J139" i="56" s="1"/>
  <c r="H19" i="56" s="1"/>
  <c r="H148" i="56"/>
  <c r="M137" i="56"/>
  <c r="J128" i="56" s="1"/>
  <c r="H18" i="56" s="1"/>
  <c r="M138" i="56"/>
  <c r="H126" i="56"/>
  <c r="M126" i="56"/>
  <c r="J117" i="56" s="1"/>
  <c r="H17" i="56" s="1"/>
  <c r="H115" i="56"/>
  <c r="H639" i="56"/>
  <c r="H641" i="56"/>
  <c r="O94" i="56"/>
  <c r="H640" i="56"/>
  <c r="H93" i="56"/>
  <c r="H642" i="56"/>
  <c r="O104" i="56"/>
  <c r="O105" i="56" s="1"/>
  <c r="E273" i="55"/>
  <c r="E643" i="56"/>
  <c r="H638" i="56"/>
  <c r="N104" i="56"/>
  <c r="G273" i="55"/>
  <c r="G643" i="56"/>
  <c r="M93" i="56"/>
  <c r="F273" i="55"/>
  <c r="F643" i="56"/>
  <c r="H637" i="56"/>
  <c r="H104" i="56"/>
  <c r="E130" i="55"/>
  <c r="F225" i="55" l="1"/>
  <c r="M116" i="56"/>
  <c r="L16" i="56"/>
  <c r="M16" i="56" s="1"/>
  <c r="M149" i="56"/>
  <c r="M193" i="56"/>
  <c r="F232" i="55"/>
  <c r="N23" i="56"/>
  <c r="M23" i="56"/>
  <c r="L23" i="56"/>
  <c r="M182" i="56"/>
  <c r="J172" i="56"/>
  <c r="H22" i="56" s="1"/>
  <c r="M171" i="56"/>
  <c r="F230" i="55"/>
  <c r="L21" i="56"/>
  <c r="M21" i="56"/>
  <c r="N21" i="56"/>
  <c r="N20" i="56"/>
  <c r="L20" i="56"/>
  <c r="M20" i="56"/>
  <c r="F229" i="55"/>
  <c r="M160" i="56"/>
  <c r="F228" i="55"/>
  <c r="L19" i="56"/>
  <c r="M19" i="56"/>
  <c r="N19" i="56"/>
  <c r="F227" i="55"/>
  <c r="M18" i="56"/>
  <c r="N18" i="56"/>
  <c r="L18" i="56"/>
  <c r="N17" i="56"/>
  <c r="L17" i="56"/>
  <c r="F226" i="55"/>
  <c r="M17" i="56"/>
  <c r="M127" i="56"/>
  <c r="J95" i="56"/>
  <c r="H15" i="56" s="1"/>
  <c r="F224" i="55" s="1"/>
  <c r="H643" i="56"/>
  <c r="N105" i="56"/>
  <c r="M94" i="56"/>
  <c r="J84" i="56"/>
  <c r="H14" i="56" s="1"/>
  <c r="F231" i="55" l="1"/>
  <c r="N22" i="56"/>
  <c r="L22" i="56"/>
  <c r="M22" i="56"/>
  <c r="N15" i="56"/>
  <c r="M15" i="56"/>
  <c r="L15" i="56"/>
  <c r="F223" i="55"/>
  <c r="N14" i="56"/>
  <c r="L14" i="56"/>
  <c r="M14" i="56"/>
  <c r="N64" i="56" l="1"/>
  <c r="M64" i="56"/>
  <c r="L64" i="56"/>
  <c r="H64" i="56" s="1"/>
  <c r="F221" i="55" s="1"/>
  <c r="H65" i="56" l="1"/>
  <c r="F222" i="55" s="1"/>
</calcChain>
</file>

<file path=xl/sharedStrings.xml><?xml version="1.0" encoding="utf-8"?>
<sst xmlns="http://schemas.openxmlformats.org/spreadsheetml/2006/main" count="2533" uniqueCount="1074">
  <si>
    <t>Not Started</t>
  </si>
  <si>
    <t>Overall Status</t>
  </si>
  <si>
    <t>In Progress</t>
  </si>
  <si>
    <t>Complete</t>
  </si>
  <si>
    <t>Task</t>
  </si>
  <si>
    <t>Status</t>
  </si>
  <si>
    <t>Staff</t>
  </si>
  <si>
    <t>Staff Notes?</t>
  </si>
  <si>
    <t>1 - Update Basic RFP Info</t>
  </si>
  <si>
    <t>Yes</t>
  </si>
  <si>
    <t>2 - Confirm Codes and Conditional Formatting</t>
  </si>
  <si>
    <t>No</t>
  </si>
  <si>
    <t>3 - Enter RFP Modules &amp; Copy Objective/Specs</t>
  </si>
  <si>
    <t>4 - QA Module Specs</t>
  </si>
  <si>
    <t>5 - Protect Workbook and Save as XLSX</t>
  </si>
  <si>
    <t>6 - Update Proposal Information</t>
  </si>
  <si>
    <t>7 - Review/Resolve Response Errors</t>
  </si>
  <si>
    <t>8 - Print Reports to PDF</t>
  </si>
  <si>
    <t>9 - Copy RFP Data to Central Analysis (Vendor 1)</t>
  </si>
  <si>
    <t>10 - Copy Vendor Data to Central Analysis</t>
  </si>
  <si>
    <t>Update Basic RFP Info Vendor Form Set-up:</t>
  </si>
  <si>
    <t>Basic RFP Info</t>
  </si>
  <si>
    <t>Definitions?</t>
  </si>
  <si>
    <t>Staff Notes</t>
  </si>
  <si>
    <t>City of Greeley, CO</t>
  </si>
  <si>
    <t>CO</t>
  </si>
  <si>
    <t>Pesis</t>
  </si>
  <si>
    <t>Greeley, CO</t>
  </si>
  <si>
    <t>City</t>
  </si>
  <si>
    <t xml:space="preserve">RFP FL19-08-076 for a Customer Information System (CIS) and Implementation Services
</t>
  </si>
  <si>
    <t>Vendor Modules?</t>
  </si>
  <si>
    <t>Core Project Team</t>
  </si>
  <si>
    <t>Replace this text with the primary product name(s) which satisfy requirements.</t>
  </si>
  <si>
    <t>Confirm Priority, Availability, Defintions and Conditional Formatting:</t>
  </si>
  <si>
    <t>Spec Priority</t>
  </si>
  <si>
    <t>Code</t>
  </si>
  <si>
    <t>Points</t>
  </si>
  <si>
    <t>Conditional Format</t>
  </si>
  <si>
    <t>Required</t>
  </si>
  <si>
    <t>R</t>
  </si>
  <si>
    <t>Make sure to confirm definitions are consistent with the RFP!</t>
  </si>
  <si>
    <t>Desired</t>
  </si>
  <si>
    <t>D</t>
  </si>
  <si>
    <t>Optional</t>
  </si>
  <si>
    <t>O</t>
  </si>
  <si>
    <t>-</t>
  </si>
  <si>
    <t>Vendor Compliance</t>
  </si>
  <si>
    <t>Percent</t>
  </si>
  <si>
    <t>Definition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</si>
  <si>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</si>
  <si>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</si>
  <si>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Reporting</t>
  </si>
  <si>
    <t>Functionality is provided through reports generated using proposed Reporting Tools.</t>
  </si>
  <si>
    <t>Third Party</t>
  </si>
  <si>
    <t>T</t>
  </si>
  <si>
    <t>Functionality is provided by proposed third party functionality (i.e., third party is defined as a separate software vendor from the primary software vendor).  The pricing of all third party products that provide this functionality MUST be included in the cost proposal.</t>
  </si>
  <si>
    <t>Modification</t>
  </si>
  <si>
    <t>M</t>
  </si>
  <si>
    <t>Functionality is provided through customization to the application, including creation of a new workflow or development of a custom interface, that may have an impact on future upgradability.</t>
  </si>
  <si>
    <t>Future</t>
  </si>
  <si>
    <t>F</t>
  </si>
  <si>
    <t>Functionality is provided through a future general availability (GA) release that is scheduled to occur within 1 year of the proposal response.</t>
  </si>
  <si>
    <t>Not Available</t>
  </si>
  <si>
    <t>N</t>
  </si>
  <si>
    <t>Functionality is not provided.</t>
  </si>
  <si>
    <t>Enter RFP Modules, RFP Section, and Weight.  Copy Module Objectives and specs.  Format sheets:</t>
  </si>
  <si>
    <t>Module Name</t>
  </si>
  <si>
    <t>RFP</t>
  </si>
  <si>
    <t>Weight</t>
  </si>
  <si>
    <t>Module Status</t>
  </si>
  <si>
    <t>Click to Rename/Hide Tabs AFTER copying modules to left:</t>
  </si>
  <si>
    <t>Invalid Priorities?</t>
  </si>
  <si>
    <t>Account Management</t>
  </si>
  <si>
    <t>4.2</t>
  </si>
  <si>
    <t>Billing</t>
  </si>
  <si>
    <t>4.3</t>
  </si>
  <si>
    <t>Customer Portal</t>
  </si>
  <si>
    <t>4.4</t>
  </si>
  <si>
    <t>Delinquency</t>
  </si>
  <si>
    <t>4.5</t>
  </si>
  <si>
    <t>Device Management</t>
  </si>
  <si>
    <t>4.6</t>
  </si>
  <si>
    <t>Module Prep Instructions</t>
  </si>
  <si>
    <t>General and Technical</t>
  </si>
  <si>
    <t>4.7</t>
  </si>
  <si>
    <t xml:space="preserve">
1. Copy and paste Objective for each module.
2. Copy and paste (with formatting) Specification and Priority columns for each module to appropriate sheet.
3. Click "Format Sheet" button in column AC to apply formatting, data validation, and delete extra rows.
4. Ensure there are no invalid priorities.
5. QA each sheet addressing the following items:
  - Spell Check
  - Topic Areas Headers (grey and bolded)
  - Consistently indented sub-specifications
  - Page Header
  - Print Preview to verify overall appearance</t>
  </si>
  <si>
    <t>Payment Processing</t>
  </si>
  <si>
    <t>4.8</t>
  </si>
  <si>
    <t>Rates</t>
  </si>
  <si>
    <t>4.9</t>
  </si>
  <si>
    <t>Reporting and Analysis</t>
  </si>
  <si>
    <t>4.10</t>
  </si>
  <si>
    <t>Service and Work Orders</t>
  </si>
  <si>
    <t>4.11</t>
  </si>
  <si>
    <t>Module 11</t>
  </si>
  <si>
    <t>4.12</t>
  </si>
  <si>
    <t>Module 12</t>
  </si>
  <si>
    <t>4.13</t>
  </si>
  <si>
    <t>Module 13</t>
  </si>
  <si>
    <t>4.14</t>
  </si>
  <si>
    <t>Module 14</t>
  </si>
  <si>
    <t>4.15</t>
  </si>
  <si>
    <t>Module 15</t>
  </si>
  <si>
    <t>4.16</t>
  </si>
  <si>
    <t>Module 16</t>
  </si>
  <si>
    <t>4.17</t>
  </si>
  <si>
    <t>Module 17</t>
  </si>
  <si>
    <t>4.18</t>
  </si>
  <si>
    <t>Module 18</t>
  </si>
  <si>
    <t>4.19</t>
  </si>
  <si>
    <t>Module 19</t>
  </si>
  <si>
    <t>4.20</t>
  </si>
  <si>
    <t>Module 20</t>
  </si>
  <si>
    <t>4.21</t>
  </si>
  <si>
    <t>Module 21</t>
  </si>
  <si>
    <t>4.22</t>
  </si>
  <si>
    <t>Module 22</t>
  </si>
  <si>
    <t>4.23</t>
  </si>
  <si>
    <t>Module 23</t>
  </si>
  <si>
    <t>4.24</t>
  </si>
  <si>
    <t>Module 24</t>
  </si>
  <si>
    <t>4.25</t>
  </si>
  <si>
    <t>Module 25</t>
  </si>
  <si>
    <t>4.26</t>
  </si>
  <si>
    <t>Module 26</t>
  </si>
  <si>
    <t>4.27</t>
  </si>
  <si>
    <t>Module 27</t>
  </si>
  <si>
    <t>4.28</t>
  </si>
  <si>
    <t>Module 28</t>
  </si>
  <si>
    <t>4.29</t>
  </si>
  <si>
    <t>Module 29</t>
  </si>
  <si>
    <t>4.30</t>
  </si>
  <si>
    <t>Module 30</t>
  </si>
  <si>
    <t>4.31</t>
  </si>
  <si>
    <t>Module 31</t>
  </si>
  <si>
    <t>4.32</t>
  </si>
  <si>
    <t>Module 32</t>
  </si>
  <si>
    <t>4.33</t>
  </si>
  <si>
    <t>Module 33</t>
  </si>
  <si>
    <t>4.34</t>
  </si>
  <si>
    <t>Module 34</t>
  </si>
  <si>
    <t>4.35</t>
  </si>
  <si>
    <t>Module 35</t>
  </si>
  <si>
    <t>4.36</t>
  </si>
  <si>
    <t>Module 36</t>
  </si>
  <si>
    <t>4.37</t>
  </si>
  <si>
    <t>Module 37</t>
  </si>
  <si>
    <t>4.38</t>
  </si>
  <si>
    <t>Module 38</t>
  </si>
  <si>
    <t>4.39</t>
  </si>
  <si>
    <t>Module 39</t>
  </si>
  <si>
    <t>4.40</t>
  </si>
  <si>
    <t>Module 40</t>
  </si>
  <si>
    <t>4.41</t>
  </si>
  <si>
    <t>Module 41</t>
  </si>
  <si>
    <t>4.42</t>
  </si>
  <si>
    <t>Module 42</t>
  </si>
  <si>
    <t>4.43</t>
  </si>
  <si>
    <t>Module 43</t>
  </si>
  <si>
    <t>4.44</t>
  </si>
  <si>
    <t>Module 44</t>
  </si>
  <si>
    <t>4.45</t>
  </si>
  <si>
    <t>Module 45</t>
  </si>
  <si>
    <t>4.46</t>
  </si>
  <si>
    <t>Module 46</t>
  </si>
  <si>
    <t>4.47</t>
  </si>
  <si>
    <t>Module 47</t>
  </si>
  <si>
    <t>4.48</t>
  </si>
  <si>
    <t>Module 48</t>
  </si>
  <si>
    <t>4.49</t>
  </si>
  <si>
    <t>Module 49</t>
  </si>
  <si>
    <t>4.50</t>
  </si>
  <si>
    <t>Module 50</t>
  </si>
  <si>
    <t>4.51</t>
  </si>
  <si>
    <t>QA and Prepare for Release:</t>
  </si>
  <si>
    <t>Perform Spell Check</t>
  </si>
  <si>
    <t>Hide unused modules in overall table of Summary Tab</t>
  </si>
  <si>
    <t>Hide unused module details tables in Summary Tab</t>
  </si>
  <si>
    <t>Set page breaks in Summary Tab</t>
  </si>
  <si>
    <t>Print Preview all sheets and perform final QA</t>
  </si>
  <si>
    <t>Enter test responses for each module.  Confirm logic.</t>
  </si>
  <si>
    <t>Final QA and Sign-off</t>
  </si>
  <si>
    <t>Protect Workbook and Save as XLSX:</t>
  </si>
  <si>
    <t>Click to protect workbook and sheets</t>
  </si>
  <si>
    <t>New and improved Macro automatically allows vendor to enter their name in cell A1 of the first module.
Verify that module headers refer to the name of the module spreadsheet and do not say 'module 1' and  so on. This may need to be updated through the page setup function.</t>
  </si>
  <si>
    <t>PM Staff</t>
  </si>
  <si>
    <t>RFP Released</t>
  </si>
  <si>
    <t>Update Proposal Information:</t>
  </si>
  <si>
    <t>Proposal Information</t>
  </si>
  <si>
    <t>Vendor Long Name</t>
  </si>
  <si>
    <t>Vendor Short Name</t>
  </si>
  <si>
    <t>Date Received</t>
  </si>
  <si>
    <t>Review and Resolve Errors in Vendor Response:</t>
  </si>
  <si>
    <t>Errors in Vendor Response?</t>
  </si>
  <si>
    <t>Print Reports to PDF</t>
  </si>
  <si>
    <t>Print Summary Tab</t>
  </si>
  <si>
    <t>Apply Comments Filter. Select and Print All Module Tabs</t>
  </si>
  <si>
    <t>Run filters by opening filter XLSM worksheet until installed on staff PCs.</t>
  </si>
  <si>
    <t>Apply H/M and N/F Filter. Select and Print All Module Tabs</t>
  </si>
  <si>
    <t>Apply Modifcations Filter. Select and Print All Module Tabs</t>
  </si>
  <si>
    <t>Clear Filters</t>
  </si>
  <si>
    <t>QA Step 6</t>
  </si>
  <si>
    <t>QA Step 7</t>
  </si>
  <si>
    <t>Copy Yellow Cells to Step 1 in Central Analysis Worksheet Dashboard for Vendor 1 Only:</t>
  </si>
  <si>
    <t>Copy to Step 1 of Central Analysis for Vendor 1</t>
  </si>
  <si>
    <t>(copy from here)</t>
  </si>
  <si>
    <t>(to here)</t>
  </si>
  <si>
    <t>Copy Yellow Cells to Step 2 in Central Analysis Worksheet Dashboard for ALL vendors:</t>
  </si>
  <si>
    <t>Copy to Step 2 of Central Analysis for ALL Vendors</t>
  </si>
  <si>
    <t xml:space="preserve"> </t>
  </si>
  <si>
    <t>Error Check Columns</t>
  </si>
  <si>
    <t>Presentation Columns</t>
  </si>
  <si>
    <t>Calculation Columns</t>
  </si>
  <si>
    <t>DO NOT EDIT</t>
  </si>
  <si>
    <t>Software Specification Compliance Summary</t>
  </si>
  <si>
    <t>Section</t>
  </si>
  <si>
    <t>Module</t>
  </si>
  <si>
    <t>Compliance</t>
  </si>
  <si>
    <t>Weighting</t>
  </si>
  <si>
    <t>Primary Product</t>
  </si>
  <si>
    <t>Average</t>
  </si>
  <si>
    <t>Isnum-Ave</t>
  </si>
  <si>
    <t>Isnum-Weight</t>
  </si>
  <si>
    <t xml:space="preserve">Weighted Average for Offered Modules: </t>
  </si>
  <si>
    <t>Total Potential Points Based on Specification Priority</t>
  </si>
  <si>
    <t>Legend</t>
  </si>
  <si>
    <t>Description</t>
  </si>
  <si>
    <t>Percent of Total Potential Points Awarded Based on Vendor Availability Response</t>
  </si>
  <si>
    <t>Response</t>
  </si>
  <si>
    <t xml:space="preserve">Overall Compliance: </t>
  </si>
  <si>
    <t>Availability</t>
  </si>
  <si>
    <t>Priority</t>
  </si>
  <si>
    <t>Total</t>
  </si>
  <si>
    <t>Comments</t>
  </si>
  <si>
    <t>Availability by Type</t>
  </si>
  <si>
    <t>Max</t>
  </si>
  <si>
    <t>Errors in response?</t>
  </si>
  <si>
    <t>(See column AB)</t>
  </si>
  <si>
    <t>Total:</t>
  </si>
  <si>
    <t>%</t>
  </si>
  <si>
    <t>Total Compliance for All Modules</t>
  </si>
  <si>
    <t>Replace this text with vendor name in the first module.</t>
  </si>
  <si>
    <t>Availability Definition</t>
  </si>
  <si>
    <t>Count:</t>
  </si>
  <si>
    <t>Objective: To be able to deliver exceptional customer service by tracking and presenting account information in a easily understood manner, both to customer and staff.</t>
  </si>
  <si>
    <t>(note: if errors exist look through column AB to identify)</t>
  </si>
  <si>
    <t>Number</t>
  </si>
  <si>
    <t>Application Requirements</t>
  </si>
  <si>
    <t>Cost</t>
  </si>
  <si>
    <t>Required Product(s)</t>
  </si>
  <si>
    <t># of Errors:</t>
  </si>
  <si>
    <t>Customer Inquiry Requirements</t>
  </si>
  <si>
    <t xml:space="preserve">System provides a customer overview screen displaying configurable customer information, including pending activity.  </t>
  </si>
  <si>
    <t>System retains and displays (system administer defined) multiple years of billing and collection history .</t>
  </si>
  <si>
    <t>Ability to link an account to a parcel ID, without an address.</t>
  </si>
  <si>
    <t>Ability to link an account to an address, without a parcel ID.</t>
  </si>
  <si>
    <t xml:space="preserve">Ability to create an account that is not linked to an address or parcel ID or GIS location record. </t>
  </si>
  <si>
    <t>System has the ability to search for customer information by customer ID, location ID, route number, customer name, service address, phone number, driver license number, etc. For any non-numeric search, system will provide list of available choices for criteria being searched if an exact match is not found.</t>
  </si>
  <si>
    <t xml:space="preserve">System allows to search accounts by parcel ID, map or lot number </t>
  </si>
  <si>
    <t xml:space="preserve">System provides utility account search with wildcards </t>
  </si>
  <si>
    <t>System provides ability to associate a landlord account with every account and provides tools to perform an automated rollback to the landlord if a renter finals/moves out.</t>
  </si>
  <si>
    <t xml:space="preserve">Ability to configure a checklist of required move-in items (e.g. lease, identification, etc.) that a staff member can review and complete for new customers. </t>
  </si>
  <si>
    <t>System provides functions to research account details and perform account adjustments.</t>
  </si>
  <si>
    <t>System provides an approval workflow for billing adjustments.</t>
  </si>
  <si>
    <t xml:space="preserve">System provides alerts that must be acknowledged before continuing on with that customer account </t>
  </si>
  <si>
    <t>Ability to view an audit trail of records changed by staff.</t>
  </si>
  <si>
    <t>System provides graphic display of usage history per account.</t>
  </si>
  <si>
    <t>System provides the average usage per account based on a user configurable time frame.</t>
  </si>
  <si>
    <t>Ability to attach document images to an account.</t>
  </si>
  <si>
    <t>Ability to display a credit history indicator on the customer inquiry screen.</t>
  </si>
  <si>
    <t xml:space="preserve">Ability to configure a City-defined credit score, where different activities (on time payment, late payment, shut-off) all affect the user's score. </t>
  </si>
  <si>
    <t>System provides multiple user defined fields/codes that are searchable and reportable</t>
  </si>
  <si>
    <t>System provides a user-configurable dashboard.</t>
  </si>
  <si>
    <t>Ability to track/flag the Fats, Oil and Grease (FOG) customers.</t>
  </si>
  <si>
    <t xml:space="preserve">Ability to view each customer’s payment status in a color-coded fashion on their account page (e.g. payment pending, delinquent, shut-off pending, current, etc.)
</t>
  </si>
  <si>
    <t>Account Set-Up Requirements</t>
  </si>
  <si>
    <t>Maintains utility account master file information in a relational database, including:</t>
  </si>
  <si>
    <t xml:space="preserve">User Defined Account Number set up with the ability to automatically assign the next available number for new accounts </t>
  </si>
  <si>
    <t>Name and Address (both service and billing for owner and renter) that follows the configured City standard</t>
  </si>
  <si>
    <t>Multiple sets of contact information (name/phone/email) with the ability to define how each set of contact information is referenced (Home/work/site supervisor/etc.)</t>
  </si>
  <si>
    <t>Multiple tenants per one meter</t>
  </si>
  <si>
    <t>E-mail addresses</t>
  </si>
  <si>
    <t>Class of service (single family, multi-family, commercial, irrigation or other user configurable classes, etc.)</t>
  </si>
  <si>
    <t>Customer type (residential-owner/tenant, homeowner's associations, commercial-owner/tenant, government, school, church). These must be able to be configured.</t>
  </si>
  <si>
    <t>Customer sub-type (e.g. residential low density, residential high density, etc.) These must be able to be configured.</t>
  </si>
  <si>
    <t xml:space="preserve">Cycle </t>
  </si>
  <si>
    <t>Route</t>
  </si>
  <si>
    <t>Meter Reading Sequence Number (5 digits numeric minimum)</t>
  </si>
  <si>
    <t>Account status (active, inactive, off for non-payment, being finaled, meter locked, write-off, etc.). These must be able to be configured.</t>
  </si>
  <si>
    <t>Date of status change</t>
  </si>
  <si>
    <t>Number of Units (stores, apts., etc.)</t>
  </si>
  <si>
    <t>Installation date by service</t>
  </si>
  <si>
    <t xml:space="preserve">Customer Initiation Date </t>
  </si>
  <si>
    <t>Service Initiation Date (when individual service is activated allowing multiple initiation dates per service)</t>
  </si>
  <si>
    <t>Billing History</t>
  </si>
  <si>
    <t>Consumption/usage history by meter</t>
  </si>
  <si>
    <t>Adjustment history</t>
  </si>
  <si>
    <t>Payment/collection history</t>
  </si>
  <si>
    <t>EFT Bank Account &amp; Routing Number (masked without proper security)</t>
  </si>
  <si>
    <t>EFT Start/Stop Dates</t>
  </si>
  <si>
    <t>EFT Bank Account Type</t>
  </si>
  <si>
    <t>Past Due Notice override with proper authorization</t>
  </si>
  <si>
    <t>Shut Off Notice override with proper authorization</t>
  </si>
  <si>
    <t>Final bill indicator</t>
  </si>
  <si>
    <t>Parcel Number</t>
  </si>
  <si>
    <t>Business Type</t>
  </si>
  <si>
    <t>Amount Due/Received</t>
  </si>
  <si>
    <t>Comments/Notes (unlimited)</t>
  </si>
  <si>
    <t>Rate Codes by service</t>
  </si>
  <si>
    <t>Read Date</t>
  </si>
  <si>
    <t>Current/Last read</t>
  </si>
  <si>
    <t>Billing specific comments and notes</t>
  </si>
  <si>
    <t>Alternate and/or seasonal addresses</t>
  </si>
  <si>
    <t>Type of dwelling (house, apt, duplex, etc.)</t>
  </si>
  <si>
    <t>Dwelling units</t>
  </si>
  <si>
    <t>Rental unit identifier</t>
  </si>
  <si>
    <t>Backflow contact information</t>
  </si>
  <si>
    <t>Backflow test date</t>
  </si>
  <si>
    <t>Group (to designate individual bills to a "Master Account Bill")</t>
  </si>
  <si>
    <t>Exception status</t>
  </si>
  <si>
    <t>Household size (occupants)</t>
  </si>
  <si>
    <t>Parcel square footage</t>
  </si>
  <si>
    <t>Irrigable area (estimate vs. actual, with a method to differentiate)</t>
  </si>
  <si>
    <t>Impervious area (estimate vs. actual, with a method to differentiate)</t>
  </si>
  <si>
    <t>Indoor variance multiplier</t>
  </si>
  <si>
    <t>Indoor variance addition</t>
  </si>
  <si>
    <t>Outdoor variance multiplier</t>
  </si>
  <si>
    <t>Outdoor variance addition</t>
  </si>
  <si>
    <t>Field or flag whether customer is inside or outside City limits</t>
  </si>
  <si>
    <t>Raw water allotment</t>
  </si>
  <si>
    <t xml:space="preserve">System tracks tenant-landlord relationship. Allows user to specify who receives alerts, the bill, and who is responsible for delinquencies. System must allow the option to pick both. </t>
  </si>
  <si>
    <t xml:space="preserve">Ability to set-up an account with consumption that will be read, however will not be billed (i.e. City accounts). </t>
  </si>
  <si>
    <t xml:space="preserve">System can interface with identity verification software to confirm customer identity based on a driver’s license (list currently supported vendors in comments) </t>
  </si>
  <si>
    <t xml:space="preserve">Ability to filter notes on an account by user ID or department. </t>
  </si>
  <si>
    <t>Ability to track promissory notes when backflow testing cannot be performed.</t>
  </si>
  <si>
    <t xml:space="preserve">Ability to set an alert if a backflow test is failed </t>
  </si>
  <si>
    <t>Ability to reinstate an inactive account.</t>
  </si>
  <si>
    <t>Ability to retain inactive account information, including meter information</t>
  </si>
  <si>
    <t>Ability to enter new customer information into the system and pre-print an application form with entered information for the customer to sign that includes all associated charges.</t>
  </si>
  <si>
    <t>Ability to change account status to ‘shut off’ and continue billing charges.</t>
  </si>
  <si>
    <t>Ability to track seasonal mailing addresses, including an effective start/stop date, which the system can automatically utilize during the specified period.</t>
  </si>
  <si>
    <t>Ability to inactivate an organization-defined group of services (i.e. all water and sewer-related) at once when an account is being closed out rather than having to close each service individually.</t>
  </si>
  <si>
    <t>Ability to accept international mailing address formats.</t>
  </si>
  <si>
    <t>System provides tools to allow for batch creation of accounts.</t>
  </si>
  <si>
    <t>System provides tools to allow for batch edits to accounts .</t>
  </si>
  <si>
    <t>Provides for mass changes to accounts due to the deletion of a cycle, the merging of existing cycles, or moving a sub-segment of a cycle to another.</t>
  </si>
  <si>
    <t>Allow for mass changes for selected master file fields and location services.</t>
  </si>
  <si>
    <t xml:space="preserve">Ability to split customer accounts, retaining past history. </t>
  </si>
  <si>
    <t>System provides an optional workflow/wizard during account set up confirming all appropriate steps have been completed.</t>
  </si>
  <si>
    <t>Ability to track and report on customer interactions.</t>
  </si>
  <si>
    <t>Ability to track the priority and/or category of each interaction/call with the customer.</t>
  </si>
  <si>
    <t>Deposits</t>
  </si>
  <si>
    <t>Ability to track when a deposit was collected</t>
  </si>
  <si>
    <t xml:space="preserve">System provides the ability to allow deposits to be waived per service or customer type, with the requirement that a reason must be entered. </t>
  </si>
  <si>
    <t>Ability to automatically refund a deposit after a configured length of timely payments (i.e. 12 months).</t>
  </si>
  <si>
    <t>Ability to refund/reverse a deposit and track this through the system</t>
  </si>
  <si>
    <t>Objective: To streamline the billing processes for the billing that is currently performed</t>
  </si>
  <si>
    <t>General Requirements</t>
  </si>
  <si>
    <t>Ability to create an intuitive and simplified billing calendar based on configured system set-up.</t>
  </si>
  <si>
    <t>Ability to include preset holiday days and days ineligible for shut-off on the billing calendar.</t>
  </si>
  <si>
    <t>Ability to view a change history of records changed by internal staff in an easy to view format (without going into a system administration audit trail).</t>
  </si>
  <si>
    <t>System provides the ability to establish billing cycle records with month / year; bill distribution date; bill due date and delinquency date.</t>
  </si>
  <si>
    <t>System tracks utility read routes/sequences, including tracking of directions and meter location.</t>
  </si>
  <si>
    <t>Capability of automatically applying certain miscellaneous charges of varying amounts against selected accounts.</t>
  </si>
  <si>
    <t>Ability to handle meter readings up to 6 significant digits.</t>
  </si>
  <si>
    <t xml:space="preserve">Ability to automatically round reads down to a configurable level (e.g. nearest thousand) when billing, while still retaining the actual read data. </t>
  </si>
  <si>
    <t xml:space="preserve">Ability to enter reads in a different measurements than what is billed, with the system auto-converting the usage to the correct amount. </t>
  </si>
  <si>
    <t>System has the ability to change a read and individually rebill or recalculate the bill (i.e. cancel and rebill accounts).</t>
  </si>
  <si>
    <t>Ability to cancel and re-bill an entire bill run if an incorrect field was input (cycle, date, etc.)</t>
  </si>
  <si>
    <r>
      <t xml:space="preserve">Ability to calculate usage on a given account by adding and subtracting from the usage of other </t>
    </r>
    <r>
      <rPr>
        <u/>
        <sz val="11"/>
        <color theme="1"/>
        <rFont val="Calibri"/>
        <family val="2"/>
        <scheme val="minor"/>
      </rPr>
      <t>accounts/customers</t>
    </r>
    <r>
      <rPr>
        <sz val="11"/>
        <color theme="1"/>
        <rFont val="Calibri"/>
        <family val="2"/>
        <scheme val="minor"/>
      </rPr>
      <t xml:space="preserve">, using up to 5 customers. For example, if account A's usage is 40kgal and account B's usage is 100kgal, the billed usage for account B could be 100-40=60kgal (A7, E5). </t>
    </r>
  </si>
  <si>
    <r>
      <t xml:space="preserve">Ability to calculate usage on a given account by adding and subtracting together multiple </t>
    </r>
    <r>
      <rPr>
        <u/>
        <sz val="11"/>
        <color theme="1"/>
        <rFont val="Calibri"/>
        <family val="2"/>
        <scheme val="minor"/>
      </rPr>
      <t>meters</t>
    </r>
    <r>
      <rPr>
        <sz val="11"/>
        <color theme="1"/>
        <rFont val="Calibri"/>
        <family val="2"/>
        <scheme val="minor"/>
      </rPr>
      <t xml:space="preserve">. For example, if meter A's usage is 40kgal and meter B's usage is 100kgal, the billed usage for the account could be 100-40=60kgal. </t>
    </r>
  </si>
  <si>
    <t>Ability to define the taxable status of each charge, rate, line item, etc.</t>
  </si>
  <si>
    <t>System has the ability to record a reason for a cancel/re-bill or any account adjustments.</t>
  </si>
  <si>
    <t xml:space="preserve">System supports billing one-time customers without maintaining them in the customer record. </t>
  </si>
  <si>
    <t>System tracks revenue by rate class.</t>
  </si>
  <si>
    <t>System provides the ability to post updates to accounts with new billing information before bills are generated (e.g., amount due, reads, dates, etc.).</t>
  </si>
  <si>
    <t>Ability to have a billing adjustment workflow and approval process.</t>
  </si>
  <si>
    <t>Ability to apply credit and debit adjustments and positive / negative consumption adjustments to accounts anytime during the billing cycle.</t>
  </si>
  <si>
    <t>Ability to include a recurring monthly credit specific to a given customer (A5):</t>
  </si>
  <si>
    <t>for an amount of consumption.</t>
  </si>
  <si>
    <t>for a dollar amount.</t>
  </si>
  <si>
    <t>with a defined end date.</t>
  </si>
  <si>
    <t>Ability to add additional charges (i.e. a non-payment charge) to the current bill during the billing process.</t>
  </si>
  <si>
    <t>Provides the ability to enter adjustments to customer accounts (dollar amounts and/or consumption used) and reprint single billing statements reflecting the adjustments made.</t>
  </si>
  <si>
    <t>Ability to edit reads at any time, before, during, or after billing with audit trail capabilities.</t>
  </si>
  <si>
    <t>Ability to prorate charges for partial billing due to initiation or termination of accounts, but not otherwise.</t>
  </si>
  <si>
    <t>Bills can be based on multiple components (consumption + flat meter charge per meter size and administrative charge per billing cycle prorated for number of days).</t>
  </si>
  <si>
    <t>System provides ability to prorate mid-cycle rate increases for existing services.</t>
  </si>
  <si>
    <t>System provides ability to bill certain services and miscellaneous charges separately for owner versus renter at same location (separate bills).</t>
  </si>
  <si>
    <t xml:space="preserve">Ability to automatically add a one-time or recurring monthly discount when a customer signs up for ebilling. </t>
  </si>
  <si>
    <t>Ability to inactive some services (e.g. water) while others continue to accrue (e.g. stormwater).</t>
  </si>
  <si>
    <t>Bill Run Process</t>
  </si>
  <si>
    <t>System provides automated bill runs based on pre-defined billing date and allows for ability to generate a bill on demand.</t>
  </si>
  <si>
    <t>Ability to hold printing of a bill for a specific customer for the current billing cycle or specified length of time</t>
  </si>
  <si>
    <t>Ability to change the bill date and/or due date in mass if error was made during the bill calculation</t>
  </si>
  <si>
    <t xml:space="preserve">Ability to notify staff if variables are missing that are needed to perform the water budget calculation. </t>
  </si>
  <si>
    <t>System provides an exception reporting or review process, that includes:</t>
  </si>
  <si>
    <t>alerts for consumption amounts that fall outside of user-defined criteria, including but not limited to: low consumption, high consumption, and consumption variance by number or percentage</t>
  </si>
  <si>
    <t>alerts for bill amounts that fall outside of user-defined criteria, including but not limited to: low bill amount, high bill amount, and bill variance by number or percentage</t>
  </si>
  <si>
    <t xml:space="preserve">a single combined review screen that shows meter information, current and past consumption, new and previous readings, days between readings, customer account number, meter reader information, and average consumption per customer with expected high/low usage based on average. This data must be able to be exported. </t>
  </si>
  <si>
    <t xml:space="preserve">the ability to view all defined exception types on one report or screen. </t>
  </si>
  <si>
    <t>the ability to modify exception types and levels without vendor or programming intervention</t>
  </si>
  <si>
    <t>Ability to create service orders directly from the exception reporting process.</t>
  </si>
  <si>
    <t>Ability to remove a customer record from the billing batch.</t>
  </si>
  <si>
    <t>Ability to set a minimum number of days for which a customer can be billed.</t>
  </si>
  <si>
    <t>Ability to perform and allocate inter-departmental billing to multiple general ledger accounts at user-defined amounts.</t>
  </si>
  <si>
    <t xml:space="preserve">Ability to split revenue and expenses in an allocation between multiple funds </t>
  </si>
  <si>
    <t xml:space="preserve">Estimates </t>
  </si>
  <si>
    <t>System estimates a utility bill based on established criteria, including the following scenario: first tries average of two previous years' usage for the month, if unavailable then uses usage for previous year's usage, then uses average of the previous two months.</t>
  </si>
  <si>
    <t>System prints "estimate" on bill when an estimated read is used.</t>
  </si>
  <si>
    <t>Ability for a user to enter a manual estimate.</t>
  </si>
  <si>
    <t>Ability to notify employees when customers have had consecutive estimates.</t>
  </si>
  <si>
    <t>Ability to calculate a credit when previous estimate was more than the actual consumption.</t>
  </si>
  <si>
    <t>System provides a list  that details accounts that have an actual read for the current billing cycle and an estimated read the prior billing cycle.</t>
  </si>
  <si>
    <t>Bill Printing</t>
  </si>
  <si>
    <t>System allows for creation of a customizable utility bill format that includes graphics.</t>
  </si>
  <si>
    <t xml:space="preserve">Ability to print a two-page utility bill that is customizable on both pages, with option to insert customer data on both pages. </t>
  </si>
  <si>
    <t>Ability for staff to update the utility bill format including location of billing/account information, graphics, etc. without requiring tasks to be performed by the vendor.</t>
  </si>
  <si>
    <t xml:space="preserve">Ability to print inserts that are included with printed bills and in the online view. </t>
  </si>
  <si>
    <t>Capability to print multiple user-specified years of consumption (i.e. benchmark year and prior year) and current period consumption on each bill.</t>
  </si>
  <si>
    <t>System stores values for calculated water budget tiers for applicable customers, and can print this information on a bill (that is unique to most customers).</t>
  </si>
  <si>
    <t>System provides graphic display of usage history per account</t>
  </si>
  <si>
    <t>Ability to include a customer-friendly service name to print on bills that is different than what the service is named for internal use.</t>
  </si>
  <si>
    <t>Ability to print a user-defined number of months of usage history in a graphic display</t>
  </si>
  <si>
    <t>Ability to generate bills capable of being read via Optical Character Recognition OCR and barcode.  Information must include:</t>
  </si>
  <si>
    <t>Account #</t>
  </si>
  <si>
    <t>Bill Amount</t>
  </si>
  <si>
    <t>Ability to export a file of utility bills to an external bill printing organization (i.e. 3rd party billing services).</t>
  </si>
  <si>
    <t>System provides the ability to reprint bills in the same format they were originally printed.</t>
  </si>
  <si>
    <t>Ability to email bills (original, re-bills or reprints) to customers when requested.</t>
  </si>
  <si>
    <t xml:space="preserve">Ability for customers to perform one-click payments from ebill email notifications, without the need to log-in separately. </t>
  </si>
  <si>
    <t>Ability to send customer a link to the customer portal where the bill can be paid when the bill is emailed.</t>
  </si>
  <si>
    <t>System accommodates multiple dates (due and delinquent) per customer bill</t>
  </si>
  <si>
    <t>Capability to include total past due amount on bills.</t>
  </si>
  <si>
    <t>Ability to send out customer messages that will print on the bill and show in the customer portal, with the option to choose customers that will receive the message based on their customer type, route, or for all customers.</t>
  </si>
  <si>
    <t>System has the ability to create bills for accounts paying via ACH or recurring credit card that indicate that they do not need to pay, due to auto pay.</t>
  </si>
  <si>
    <t>Ability to print on multiple formats, including door tag, post card, 8.5 x 11, etc.</t>
  </si>
  <si>
    <t>Ability to highlight a leak alert on a bill by configuring the alert to be in red and/or underlined font.</t>
  </si>
  <si>
    <t xml:space="preserve">System provides tools for flagging accounts for sorting associated printed bills as “Pulled” for review by staff before exporting the billing file to the printer </t>
  </si>
  <si>
    <t>Ability to have larger font sizes for bill printing on flagged customers (seniors &amp; sight impaired customers)</t>
  </si>
  <si>
    <t>Ability to automatically group individual accounts on a group bill for printing.</t>
  </si>
  <si>
    <t>Ability to group similar charges together so only one line shows on the bill for the charges.</t>
  </si>
  <si>
    <t>Ability to recreate an image of each customer's historical bill on request.</t>
  </si>
  <si>
    <t xml:space="preserve">Ability to set a date range for printing customer billing history. </t>
  </si>
  <si>
    <t xml:space="preserve">Final Bill </t>
  </si>
  <si>
    <t>Generates final bill, once the date and final read is entered, at any point during the billing cycle.</t>
  </si>
  <si>
    <t>Ability for the system to automatically pro-rate any flat rate charges that have been defined by the user.</t>
  </si>
  <si>
    <t>Objective: To increase efficiency in the customer service area as well as increase water conservation awareness by providing a configurable customer web-portal.</t>
  </si>
  <si>
    <t>General Portal Requirements</t>
  </si>
  <si>
    <t>Through a customer-facing portal, the solution provides customers the ability to perform key tasks, including:</t>
  </si>
  <si>
    <t>View and update their account information</t>
  </si>
  <si>
    <t>View all account information used in billing (e.g. irrigable area, persons per household, etc.)</t>
  </si>
  <si>
    <t>Update their credit card information</t>
  </si>
  <si>
    <t>Request a payment plan</t>
  </si>
  <si>
    <t xml:space="preserve">Enable email notifications </t>
  </si>
  <si>
    <t>Opt out of paper notifications &amp; receive them electronically only</t>
  </si>
  <si>
    <t>Reset password.</t>
  </si>
  <si>
    <t xml:space="preserve">Speak to customer service via live chat. </t>
  </si>
  <si>
    <t>View consumption history</t>
  </si>
  <si>
    <t>View billing history</t>
  </si>
  <si>
    <t>View/print current and historical bills</t>
  </si>
  <si>
    <t>View payment history</t>
  </si>
  <si>
    <t>Request to move-in or out</t>
  </si>
  <si>
    <t xml:space="preserve">Ability to configure what account information fields are visible and what fields are editable. </t>
  </si>
  <si>
    <t>Customer portal integrates with the payment and information portals with a single sign-on for customers to pay online or view conservation data.</t>
  </si>
  <si>
    <t>System supports both one-time and recurring customer payments via credit card and auto withdrawal from their bank account (ACH).</t>
  </si>
  <si>
    <t xml:space="preserve">System can prohibit certain customers from paying electronically (e.g. ACH, credit cards, EFT, etc.). </t>
  </si>
  <si>
    <t>Ability for staff to set-up online accounts for citizens (e.g. senior citizens, etc.) with temporary credentials that must be changed upon their first log-in.</t>
  </si>
  <si>
    <t xml:space="preserve">System supports customer uploads of supporting documentation when performing various tasks in the customer portal. </t>
  </si>
  <si>
    <t>The system's customer-facing portal provides the ability for customers to:</t>
  </si>
  <si>
    <t>Request a change of the number of persons in their household</t>
  </si>
  <si>
    <t>Request a service through the portal (e.g. conservation audit, review of outdoor landscape figures, etc.)</t>
  </si>
  <si>
    <t>View the City's GIS map</t>
  </si>
  <si>
    <t>System can limit customer portal access to customers enrolled in paperless billing, with the option for authorized staff to manually override.</t>
  </si>
  <si>
    <t>Ability to share messages that customers will see upon log-in, either to all customers or by customer class.</t>
  </si>
  <si>
    <t xml:space="preserve">Ability to post informational documents and videos that can be viewed or downloaded by customers. 
</t>
  </si>
  <si>
    <t xml:space="preserve">Ability for customers that manage multiple accounts (e.g. property managers) to view multiple accounts through one portal log-in.  </t>
  </si>
  <si>
    <t>Ability for customers to complete a one-time payment with their account number and name.</t>
  </si>
  <si>
    <t>Rebates</t>
  </si>
  <si>
    <t xml:space="preserve">Ability for customers to use the customer-facing portal to: </t>
  </si>
  <si>
    <t>Request a rebate offered.</t>
  </si>
  <si>
    <t>Request multiple rebates offered concurrently.</t>
  </si>
  <si>
    <t>Upload documentation when requesting a rebate.</t>
  </si>
  <si>
    <t>Ability to show different rebates by customer type (e.g. residential vs. commercial).</t>
  </si>
  <si>
    <t>Ability for staff to re-configure the terms and options for rebates offered on the customer portal, without vendor intervention or programming knowledge.</t>
  </si>
  <si>
    <t>Ability to limit rebate requests to customers that are in good standing.</t>
  </si>
  <si>
    <t>Water Conservation Portal Requirements</t>
  </si>
  <si>
    <t>Ability for a customer to graphically display their water usage over a user defined period with a water budget line superimposed, showing varying levels of detail based on whether a customer has an AMI meter or not.</t>
  </si>
  <si>
    <t>Ability for customers to compare their usage to similar households (based on occupancy or irrigable area).</t>
  </si>
  <si>
    <t>Ability to send alerts via email, text, phone, web or direct mail</t>
  </si>
  <si>
    <t>Ability to alert customers when usage is approaching a certain percentage of budget (e.g. 95%) or at their monthly water budget based on the budget for the location for the same month during the previous year.</t>
  </si>
  <si>
    <t>Ability to alert AMI customers if their usage increases by a certain percentage in a utility-defined period of time (i.e. leak detection).</t>
  </si>
  <si>
    <t>Ability for customer to estimate their monthly bill based on their current usage (when using AMI technology) and customer-entered usage for the rest of the month, using weather data for their location for the same month during the previous year.</t>
  </si>
  <si>
    <t>Ability to integrate weather data for conservation analysis.</t>
  </si>
  <si>
    <t>Ability to combine weather, landscape area, rainfall and consumption data to determine when an account may be overwatering.</t>
  </si>
  <si>
    <t xml:space="preserve">Ability for a customer to view historical consumption against their water budget in one graph. </t>
  </si>
  <si>
    <t>Objective: To streamline the utility billing delinquency processes.</t>
  </si>
  <si>
    <t>System Requirements</t>
  </si>
  <si>
    <t>Ability to automatically assess late charges and fees based on  user defined rules.</t>
  </si>
  <si>
    <t>Ability to have a credit history indicator automatically calculated by the system based on late payments, NSF checks, etc.</t>
  </si>
  <si>
    <t xml:space="preserve">Ability to create an alert if a customer moves in and there is a balance on the previously inactive location. </t>
  </si>
  <si>
    <t>Penalties</t>
  </si>
  <si>
    <t>Ability to automatically charge interest (percentage) on a delinquent balance (every month an interest charge is accrued).</t>
  </si>
  <si>
    <t>Ability to override and/or credit a penalty.</t>
  </si>
  <si>
    <t>System does not apply a penalty to those customers that are current on their payment plans.</t>
  </si>
  <si>
    <t>System provides tools to assess late charges and automatically create the related customer correspondence via phone calls, email or written notice.</t>
  </si>
  <si>
    <t>Ability to designate which charges are subject to penalty and/or interest.</t>
  </si>
  <si>
    <t>Ability to extend the number of days before account are past due and/or penalty applied for a cycle/route, or on a customer-specific basis.</t>
  </si>
  <si>
    <t>Delinquent/Past Due Notices/Shut-offs/Lock-offs</t>
  </si>
  <si>
    <t xml:space="preserve">Ability to print delinquent/past due notices to customers, generated based on user-defined minimum past due balances (based on a single past due bill or total balance due) and number of days past due, including applicable penalty amounts added.  </t>
  </si>
  <si>
    <t>Ability to automatically create a service order when the shut-off criteria is met.</t>
  </si>
  <si>
    <t>Ability to automatically apply a cut/shut off charge to the customer balance based on customer type when the shut off criteria is met.</t>
  </si>
  <si>
    <t>Ability to automatically apply a reconnect charge to the customer based on customer type when the reconnect defined criteria is met.</t>
  </si>
  <si>
    <t>Ability to automatically generate a delinquent/past due notice for multiple addresses (mailing, service, landlord, etc.).</t>
  </si>
  <si>
    <t xml:space="preserve">Ability to limit the number of delinquent notices printed on a given day to a user-defined maximum, based on either balance amount or number of days past due. </t>
  </si>
  <si>
    <t>System allows authorized users top override the generation of the delinquent/past due notice with proper authority and reporting.</t>
  </si>
  <si>
    <t>Ability to assign due dates to specific customers.</t>
  </si>
  <si>
    <t>Ability to recreate an image of the actual shut-off notice that the customer received when requested.</t>
  </si>
  <si>
    <t>Ability to notify both owners and tenants anytime a tenant is delinquent.</t>
  </si>
  <si>
    <t>Ability to automatically create a door hanger notice with service order creation.</t>
  </si>
  <si>
    <t>Ability to create a lock off service order automatically for any account that has an inactive status and has reported consumption after the date of the final read.</t>
  </si>
  <si>
    <t>Ability to track when a customer has used an extension to delay a shut off.</t>
  </si>
  <si>
    <t>Payment Plans/Agreements</t>
  </si>
  <si>
    <t>Ability to process user-defined payment arrangements (i.e. payment plans) and flag if payments are not being met.</t>
  </si>
  <si>
    <t>Ability to auto-configure payment plans based on the user-defined rules (e.g. 1/2 of past due amount is taken immediately and the remainder is spread over 2-3 bills).</t>
  </si>
  <si>
    <t>Ability to flag customers that don't meet their payment arrangements</t>
  </si>
  <si>
    <t>Payment Plan Report - show summary of all payment plans that are delinquent.</t>
  </si>
  <si>
    <t>Ability to generate delinquent payment plan letters based on user defined criteria.</t>
  </si>
  <si>
    <t>Ability for the payment agreement to override the calculated bill and print the correct minimum amount due based on the agreement, revised due date, total balance, and any notes regarding the payment plan (such as when the payment plan was initiated and terms that will null the payment plan).</t>
  </si>
  <si>
    <t>Ability to track payment due date extensions.</t>
  </si>
  <si>
    <t>Lien Process</t>
  </si>
  <si>
    <t>Ability to support lien processing</t>
  </si>
  <si>
    <t>Ability to put a lien on a property based on user defined balance amounts and due dates per service.</t>
  </si>
  <si>
    <t>Ability to place a lien on only specified services (e.g. water and sewer but not stormwater)</t>
  </si>
  <si>
    <t>Ability to have multiple liens on a single property owner.</t>
  </si>
  <si>
    <t>Ability to send an email or letter to a property owner when a property will be placed on lien based on user defined date parameters.</t>
  </si>
  <si>
    <t>Ability for the system to automatically print a claim of lien form when a property is liened and a release/satisfaction of lien form when it is paid</t>
  </si>
  <si>
    <t>Bankruptcy</t>
  </si>
  <si>
    <t>Ability to support bankruptcy/foreclosure processing that tracks pre-petition and post-petition information.</t>
  </si>
  <si>
    <t>Objective: To obtain a system that is scalable to handle manual meter reads, automated meter reads and an advanced metering infrastructure.</t>
  </si>
  <si>
    <t>Meter Requirements</t>
  </si>
  <si>
    <t>Ability to track all meters by coordinates</t>
  </si>
  <si>
    <t>Ability to have multiple meters accounts associated with the same address.</t>
  </si>
  <si>
    <t>Ability to have link multiple locations to a single meter.</t>
  </si>
  <si>
    <t>Ability to enter/update meter numbers.</t>
  </si>
  <si>
    <t>Ability to add/delete meters in mass by range.</t>
  </si>
  <si>
    <t>Ability to track meter status from its receipt in a warehouse until retirement.</t>
  </si>
  <si>
    <t>System tracks the following for meters:</t>
  </si>
  <si>
    <t>Meter size</t>
  </si>
  <si>
    <t>Meter type</t>
  </si>
  <si>
    <t>Meter reader instructions (32 characters minimum)</t>
  </si>
  <si>
    <t>Meter number (20 characters, with ability to assign multiple meters per account)</t>
  </si>
  <si>
    <t>Remote location description (unlimited)</t>
  </si>
  <si>
    <t>Longitude &amp; Latitude</t>
  </si>
  <si>
    <t>Meter/Endpoint ID number</t>
  </si>
  <si>
    <t>Meter serial number</t>
  </si>
  <si>
    <t>Meter number of dials (minimum of 8)</t>
  </si>
  <si>
    <t>Status: active/inactive/retired/in stock (must be configurable)</t>
  </si>
  <si>
    <t>Installed date</t>
  </si>
  <si>
    <t>Age (calculated based on installed date)</t>
  </si>
  <si>
    <t>Date meter pulled out of service</t>
  </si>
  <si>
    <t>Automated meter reading device type (cellular vs. radio)</t>
  </si>
  <si>
    <t>Service type, including water-domestic, irrigation-domestic, water-non-domestic, irrigation-non-domestic, fire service, lake fill, construction (must be configurable)</t>
  </si>
  <si>
    <t xml:space="preserve">Current Read </t>
  </si>
  <si>
    <t>Last Read</t>
  </si>
  <si>
    <t>System can support compound meters.</t>
  </si>
  <si>
    <t>System provides ability to combine meters for consolidated billing.</t>
  </si>
  <si>
    <t xml:space="preserve">Ability to swap an associated meter device (e.g. transponder) without changing the meter. </t>
  </si>
  <si>
    <t>Allows inquiry to meter history by  meter number, remote ID number, account number service address or latitude/longitude.</t>
  </si>
  <si>
    <t>Ability to start a workflow when a meter is issued to an account/customer.</t>
  </si>
  <si>
    <t>System can automate service order creation when a meter is nearing its end-of-life.</t>
  </si>
  <si>
    <t>Ability to upload the re-sequencing of routes from the meter reading system to the CIS system</t>
  </si>
  <si>
    <t xml:space="preserve">Ability to populate key meter information automatically based on meter model information. </t>
  </si>
  <si>
    <t>Ability for staff to scan a meter or other device and pull up its information.</t>
  </si>
  <si>
    <t>Capability to prompt manual meter reading entry by displaying customer accounts in user defined sequence</t>
  </si>
  <si>
    <t>System provides reconciliation functionality and exception reports to ensure that any meter read exports are re-imported with valid reads.</t>
  </si>
  <si>
    <t>Ability to track water hydrants.</t>
  </si>
  <si>
    <t>Ability to track the location coordinates of water hydrants.</t>
  </si>
  <si>
    <t>Ability to track taps, including the following information:</t>
  </si>
  <si>
    <t>Tap size</t>
  </si>
  <si>
    <t>Location of the tap</t>
  </si>
  <si>
    <t>Service line length</t>
  </si>
  <si>
    <t>Material that it is hooked to</t>
  </si>
  <si>
    <t>Legal description</t>
  </si>
  <si>
    <t>Text information</t>
  </si>
  <si>
    <t>Permit number</t>
  </si>
  <si>
    <t>Customer number</t>
  </si>
  <si>
    <t>Raw water surcharge</t>
  </si>
  <si>
    <t>Ability to track backflow test results and history for each device.</t>
  </si>
  <si>
    <t>Objective: To ensure that the application operates consistently and to the technical standards of the organization.</t>
  </si>
  <si>
    <t>Documentation</t>
  </si>
  <si>
    <t>Ability to provide software documentation, topology, and detail design for all software application modules in electronic format.</t>
  </si>
  <si>
    <t>System provides an online tutorial to assist users learning the software.</t>
  </si>
  <si>
    <t xml:space="preserve">All software is accompanied by sufficient technical documentation to enable comprehensive understanding of its internal structure and operating procedures. </t>
  </si>
  <si>
    <t>Vendor provides release notes that document changes between version releases.  These documents must be written in a fashion that is easily understandable by the end user.  The format of the Release Notes must be conducive to analyzing which changes effect the organization.</t>
  </si>
  <si>
    <t>Documentation must be Section 508 compliant. See http://www.section508.gov/summary-section508-standards for more information.</t>
  </si>
  <si>
    <t>Ability to receive a copy of the database schema, ERD (entity relation diagram.), network diagram.</t>
  </si>
  <si>
    <t>Help System</t>
  </si>
  <si>
    <t>System is menu-driven and has help screen capabilities at the field and page level.</t>
  </si>
  <si>
    <t>Ability to assign employees the ability to submit electronic tickets to or call the vendor's software help desk (instead of having the employee funnel everything through IT).</t>
  </si>
  <si>
    <t>Ability to provide field-level and screen level help throughout the application that can be customized by trained and authorized users.</t>
  </si>
  <si>
    <t>Online Vendor Customer Support Portal</t>
  </si>
  <si>
    <t>Vendor provides online access to information regarding its solution, including:</t>
  </si>
  <si>
    <t>Knowledge base of user documentation</t>
  </si>
  <si>
    <t>Release notes</t>
  </si>
  <si>
    <t>Other documentation</t>
  </si>
  <si>
    <t>Upcoming releases</t>
  </si>
  <si>
    <t>Changes</t>
  </si>
  <si>
    <t>Ability for users to submit enhancement requests and system bugs online, with tracking of progress on individual items.</t>
  </si>
  <si>
    <t>Ability to provide a solution that allows users to query on specific items that they and other clients have submitted.</t>
  </si>
  <si>
    <t>Vendor provides an online user community for posting questions and sharing information.</t>
  </si>
  <si>
    <t>Error Processing</t>
  </si>
  <si>
    <t>Ability to customize or modify system provided error messages and store/log for future review and reporting.  Error messages should be meaningful to the user versus being of a technical nature only.</t>
  </si>
  <si>
    <t>Ability to create reports based on the error log using user defined criteria.</t>
  </si>
  <si>
    <t>Ability to allow the system support  administrator or designated end-users to view the error log to provide support for the users.</t>
  </si>
  <si>
    <t>Ability to perform error checking to verify the quality of the information being entered and that system balances are maintained.</t>
  </si>
  <si>
    <t>Ability to turn on/off different levels of error logging functionality within the system.</t>
  </si>
  <si>
    <t>Forms Processing</t>
  </si>
  <si>
    <t>Ability to generate forms using Microsoft Office Suite, Adobe Acrobat, or a proprietary system forms generator.</t>
  </si>
  <si>
    <t>Ability to generate interactive forms (for data entry purposes).</t>
  </si>
  <si>
    <t>Ability to provide an integrated forms solution that allows for custom-developed forms within the system that can be integrated with processes, without having to modify application code.</t>
  </si>
  <si>
    <t>Ability for trained users to customize forms without the need for vendor assistance.  Customized forms must be able to be incorporated into future vendor releases without the need for changes each time.</t>
  </si>
  <si>
    <t>Standard software functionality provides the ability for all forms created within the vendor's solution to be stored to allow for future use of that form within the vendor's solution.</t>
  </si>
  <si>
    <t>Security and Auditing</t>
  </si>
  <si>
    <t>Ability to use Active Directory (AD) as the source for security credentials. AD shall be used as the primary authentication level for user sign-on into the system (single sign-on).</t>
  </si>
  <si>
    <t>Ability to authenticate to multiple AD domains if solution is on premise.</t>
  </si>
  <si>
    <t>Ability to restrict access for add/update/view/delete at the transaction level.</t>
  </si>
  <si>
    <t>Ability to deliver security in a layered format (i.e. data, database, application, network physical).</t>
  </si>
  <si>
    <t>Ability to restrict a user's access to specific screens.</t>
  </si>
  <si>
    <t>Ability to define standard security roles for entry, query and reporting.</t>
  </si>
  <si>
    <t>Ability to provide security at the record level.</t>
  </si>
  <si>
    <t>Ability to turn on/off auditing at the table or user level.</t>
  </si>
  <si>
    <t>Ability to configure security access to restrict a user's access to individual fields.</t>
  </si>
  <si>
    <t>Ability to maintain system security controls while using the system on mobile devices.</t>
  </si>
  <si>
    <t>Ability to restrict user access to fields based on a certain range.</t>
  </si>
  <si>
    <t>Ability to log all file changes in a detailed permanent audit trail, by user ID, based on user login.</t>
  </si>
  <si>
    <t>Ability to provide role based and class based system security; must be configurable and must establish rules for editing.</t>
  </si>
  <si>
    <t>Ability to have locks on time/date stamp with limited and audited override authority.</t>
  </si>
  <si>
    <t>Ability for an administrator to change a user's status to inactive.</t>
  </si>
  <si>
    <t>Ability to support electronic/digital signatures.</t>
  </si>
  <si>
    <t>Ability to trace the source of all transactions at both terminal and ID user levels.</t>
  </si>
  <si>
    <t>Ability to identify users making inquiries or extracting reports from key databases.</t>
  </si>
  <si>
    <t>Ability to support the encryption of data communications between the client and the server if an off premise solution.</t>
  </si>
  <si>
    <t>Ability to support the encryption of stored data in the database if an off premise solution is selected.</t>
  </si>
  <si>
    <t>Ability to define specific user access to processes, icons, screens, reports, records and code tables based on individual and group profiles.</t>
  </si>
  <si>
    <t>Ability to restrict a user's access to records meeting certain criteria (I.e., certain divisions).</t>
  </si>
  <si>
    <t>System applies security restrictions to report writer utilities.</t>
  </si>
  <si>
    <t>Ability to apply security restrictions to global update functions.</t>
  </si>
  <si>
    <t>Ability to apply security restrictions to all data connections such as ODBC, JDBC, OLE.</t>
  </si>
  <si>
    <t>Ability to differentiate access between ability to view versus update for specific data elements.</t>
  </si>
  <si>
    <t>Ability to restrict the accessing of security configuration and audit logs based upon user profiles or administrator level settings</t>
  </si>
  <si>
    <t xml:space="preserve">Ability to set-up users/security classes with different visible/hidden data fields in the audit log so they can view only the audit data related to their needs. </t>
  </si>
  <si>
    <t>System restricts system administrator account from performing transactions on the system.</t>
  </si>
  <si>
    <t>Ability to require both user ID and password to access system functionality.</t>
  </si>
  <si>
    <t>Ability to provide password security which will automatically restrict or deny access after a specified number of erroneous attempts to access.</t>
  </si>
  <si>
    <t>Ability to ensure that system password expiration settings are "flexible" (higher privileged accounts should have passwords which expire every 30-60 days while lesser privileged accounts expire every 60-90 days).</t>
  </si>
  <si>
    <t>Ability to restrict reuse of system passwords for a specifiable period of time.</t>
  </si>
  <si>
    <t>Ability to enforce minimum password length and strength and set limits exceeding this minimum, as appropriate.</t>
  </si>
  <si>
    <t>Ability for users to reset their own password.</t>
  </si>
  <si>
    <t xml:space="preserve">Ability for system administrators to reset user passwords. </t>
  </si>
  <si>
    <t>Ability to monitor concurrent users accessing the database through the application (e.g. open connections).</t>
  </si>
  <si>
    <t>Ability to automatically log off an inactive user.  This should be configurable based on the organization's needs.</t>
  </si>
  <si>
    <t>Ability to ensure that system passwords are suppressed during entry (****** appears instead of the clear-text representation of the password).</t>
  </si>
  <si>
    <t>Ability to track the relevant audit trails and allow users to "drill down to the source"  to review the history of all changes to the data.</t>
  </si>
  <si>
    <t>Ability to allow management to review the system administrator's activities.</t>
  </si>
  <si>
    <t>Ability to provide a "flexible" system audit (can be configured to audit based upon "criticality levels" identified by management for each action performed within the system), so that a varying level of detail is recorded.</t>
  </si>
  <si>
    <t>Ability to provide audit reporting that is "user friendly" (audit reports are not "cryptic", they are easy to understand and act upon).</t>
  </si>
  <si>
    <t>Ability for the internal subject matter experts, with proper authorization, to have access to change configuration in modules without going through IT .</t>
  </si>
  <si>
    <t>Ability for system to adhere to PCI compliancy where applicable.</t>
  </si>
  <si>
    <t>Archiving</t>
  </si>
  <si>
    <t>Ability to provide an archiving solution for all data elements which provide configuration options for archiving schedules.</t>
  </si>
  <si>
    <t>Ability to interface with a third party document management system for archiving.</t>
  </si>
  <si>
    <t>Ability to preserve historic transactional integrity when master data changes (before and after values).</t>
  </si>
  <si>
    <t>System design provides an “archive” environment for historical data.</t>
  </si>
  <si>
    <t>Integration and Interfacing</t>
  </si>
  <si>
    <t xml:space="preserve">Ability to import/export non-configuration data (e.g. transaction data) to/from a common data interchange format (e.g. ASCII, XML, etc.) </t>
  </si>
  <si>
    <t xml:space="preserve">Ability to import/export configuration data to/from a common data interchange format (e.g. ASCII, XML, etc.) </t>
  </si>
  <si>
    <t>Ability for all data import functions in the system to observe all pre-set data validation rules to enforce data/database integrity</t>
  </si>
  <si>
    <t>Ability to support web services as a means of real-time data exchange with other applications.</t>
  </si>
  <si>
    <t>Ability to provide utilities to assist in data conversion from existing system to the new system.</t>
  </si>
  <si>
    <t>Ability to restrict access to the imports that can be performed by a user.</t>
  </si>
  <si>
    <t>Ability to attach multiple documents/images to a single transaction and have that attachment flow with the transaction throughout its life.</t>
  </si>
  <si>
    <t>Ability to create tables with future dates (i.e. rate changes).</t>
  </si>
  <si>
    <t>All databases tables are accessible for custom reporting across all modules.</t>
  </si>
  <si>
    <t>Ability to interface with Microsoft Office applications (Word, Excel, Project, Exchange, SharePoint, etc.)</t>
  </si>
  <si>
    <t>System Installation</t>
  </si>
  <si>
    <t>Ability to provide capabilities for system to be deployed with an "agentless client" (i.e. thin client, no software on the desktop).</t>
  </si>
  <si>
    <t>Ability to retain user preferences when installing new releases of the vendor's software.</t>
  </si>
  <si>
    <t>Ability to support the following environments during system implementation including:  DEV, TEST, TRAIN, LIVE.</t>
  </si>
  <si>
    <t>Ability to provide a configuration management solution to allow for easy management of moving data and programs between the various environments.</t>
  </si>
  <si>
    <t>System Operations and Administration</t>
  </si>
  <si>
    <t>Ability for application to be accessible in an off premise environment (cloud, SaaS, etc.).</t>
  </si>
  <si>
    <t>Ability to supply various utilities to facilitate file maintenance, data manipulation, and backup/recovery.  These may include, but are not limited to, sorts, file generators, and file-to-file copying utilities.</t>
  </si>
  <si>
    <t>Ability for the software vendor(s) to have the facilities to diagnose and maintain the application software and database remotely.</t>
  </si>
  <si>
    <t>Ability for the vendor to provide ongoing software maintenance and new software releases periodically to meet all State and Federal requirements at no additional charge (included in the annual maintenance).</t>
  </si>
  <si>
    <t>Ability to optionally push out, and rollback, system updates to all clients, from a centralized location.</t>
  </si>
  <si>
    <t>Technical Standards &amp; Preferences - Applies to ALL products being proposed by the vendor.</t>
  </si>
  <si>
    <t>Ability to provide system components that operate under a web services solution environment.</t>
  </si>
  <si>
    <t>Ability to provide a system that operates under a Service Oriented Architecture (SOA) environment.</t>
  </si>
  <si>
    <t xml:space="preserve">System provides API(s) to facilitate the interface/integration process. </t>
  </si>
  <si>
    <t>Ability to use existing computers and printers.</t>
  </si>
  <si>
    <t>Ability to use recent versions of different web browsers (IE, Firefox, Safari, etc.)</t>
  </si>
  <si>
    <t>Ability to provide a solution that operates with the current standards included in the RFP document.</t>
  </si>
  <si>
    <t>Ability to support virtualized server environment.</t>
  </si>
  <si>
    <t>Data Management</t>
  </si>
  <si>
    <t>Ability for all informational data elements tracked to be maintained in an enterprise ODBC-compliant integrated database to allow efficient data sharing, customized report writing, and automated posting.</t>
  </si>
  <si>
    <t xml:space="preserve">Ability to add user defined data fields and tables to meet changing requirements.
</t>
  </si>
  <si>
    <t>Ability to identify/define character numbers/limitations for custom fields.</t>
  </si>
  <si>
    <t>Ability for system to interact with the relational database and offer robust querying and online analysis tools that do not require programming knowledge, allowing users to pick and choose fields, link tables, and establish criteria under appropriate security controls.</t>
  </si>
  <si>
    <t>Ability to log all input and provide the ability to recover the data files to the point of the last transaction in the event of a programming or system failure.  This recovery process should minimize user involvement.</t>
  </si>
  <si>
    <t>Ability to access tables from other systems using both SQL and non-SQL data sources.</t>
  </si>
  <si>
    <t>Ability to support referential integrity through the use of data definitions and Entity Relationship Diagrams.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</si>
  <si>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</si>
  <si>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</si>
  <si>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flag specific information as confidential, and redact it, so that it is not provided to the public with open records requests.</t>
  </si>
  <si>
    <t>User Interface</t>
  </si>
  <si>
    <t>Ability for system to ensure that all features and functions within the application will be available and operate identically regardless of the user interface that is used (i.e., web-based or client-based, tablet vs. laptop, etc.).</t>
  </si>
  <si>
    <t>Ability to ensure that the software applications provide functionality for or are compatible with third party industry standard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</si>
  <si>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compatibility with third party industry standard screen reading software (used to operate a speech synthesizer, which voices the contents of a computer screen) for blind users.  Please note third party product compatibility in Comment field.</t>
  </si>
  <si>
    <t>Ability for system to provide a Web-based interface that uses "point and click" device functionality to choose between pull down menus and options.</t>
  </si>
  <si>
    <t xml:space="preserve">Ability for users to designate a combination of keys on the keyboard (hotkeys) to perform a select task using the keyboard. </t>
  </si>
  <si>
    <t>Ability for system to ensure a consistent use of command keys and screen layouts across the application.</t>
  </si>
  <si>
    <t>Ability for system to allow multiple screens to be open simultaneously within the same session.</t>
  </si>
  <si>
    <t>Ability to allow any screens to be modified/configured to suit a client's business needs, without compromising data integrity (with proper security permissions).</t>
  </si>
  <si>
    <t>Ability to allow unused data elements to be removed, hidden or modified to conform to existing practices without compromising the ability to perform system updates that will result in these changes being lost.</t>
  </si>
  <si>
    <t>Ability to modify pull down menus and pick lists, with proper security authorization.</t>
  </si>
  <si>
    <t>Data Entry &amp; Transaction Processing</t>
  </si>
  <si>
    <t>Ability to control entry of data to ensure user enters data into all required fields on the screen.</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</si>
  <si>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</si>
  <si>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</si>
  <si>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(i.e. journal entries, requisitions, etc.), with custom defined fields as a default.</t>
  </si>
  <si>
    <t>Ability to configure tabbing order on all data entry screens.</t>
  </si>
  <si>
    <t>Ability to “auto fill” in field level information (i.e. customer ID, address) based on information entered.</t>
  </si>
  <si>
    <t xml:space="preserve">Ability to configure which fields auto-fill during system set-up. </t>
  </si>
  <si>
    <t>Ability for back-ups or other transactions in one module to not block, delay, or otherwise interfere with transactions in other modules.</t>
  </si>
  <si>
    <t>Ability for the system including complete system backup activities, to be available 24 hours a day.</t>
  </si>
  <si>
    <t>Ability to reference the legacy location and customer numbers from the current systems.</t>
  </si>
  <si>
    <t>Ability for record locking functionality which only allows viewing and query access to system records by users, while a user is making edits to the record.</t>
  </si>
  <si>
    <t>Ability for system to provide free form comments fields – prior to posting, after the fact (multiple un-editable comments with user and date stamping)</t>
  </si>
  <si>
    <t>Transaction Workflow Engine</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</si>
  <si>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</si>
  <si>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set up workflows to allow for user-defined levels of approval. (Please identify any workflow approval limits in the comments field).</t>
  </si>
  <si>
    <t>Ability to provide audit trail history of transaction approvals.</t>
  </si>
  <si>
    <t>Ability to provide workflow functionality that allows users to lookup a transaction and see the status in an approval tree.</t>
  </si>
  <si>
    <t>Ability to provide workflow functionality that is role based such that departments can perform approvals in a “person independent” manner.</t>
  </si>
  <si>
    <t xml:space="preserve">Ability to provide tickler/reminder functionality throughout the system that could be set to trigger based on certain events (e.g., more than 2 weeks have passed and you are responsible for completing this step). </t>
  </si>
  <si>
    <t>Ability to provide the same workflow rules and engine regardless of the user interface that is used (i.e., web-based or mobile interface).</t>
  </si>
  <si>
    <t>Ability to provide workflow functionality that allows a user to enter text and/or attach a document indicating the reason for the rejection and allows for complete viewing of this text by the user receiving the rejection notice.</t>
  </si>
  <si>
    <t>Ability to provide workflow functionality that allows a user to forward workflow items for a user-designated period of time to another user who will act as a surrogate/delegate and can review, approve and reject all workflow items in the first user's absence.</t>
  </si>
  <si>
    <t>Ability to provide workflow functionality that allows for items to be put into workflow with sequential approvals.</t>
  </si>
  <si>
    <t>Ability to provide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 or original step.  
* Previous step of process is locked once approval is authorized</t>
  </si>
  <si>
    <t>Ability to provide workflow functionality that allows for reporting/audit on how long each step in a workflow is taking to perform.</t>
  </si>
  <si>
    <t>Ability to provide workflow functionality with the following options when reviewing an item:
* Approve                     
* Forward
* Return
* Hold
* Reject 
* Cancel</t>
  </si>
  <si>
    <t xml:space="preserve">Ability to provide workflow functionality that allows for notification of the results of a workflow step to be sent to a user via email or be viewable internally within the application.  </t>
  </si>
  <si>
    <t>Ability for the above notification method (email vs. system) to be configurable by users.</t>
  </si>
  <si>
    <t>System can email notifications regarding workflow steps assigned to a user.</t>
  </si>
  <si>
    <t>Ability to provide workflow functionality that allows for users receiving workflow updates via email to click on a link provided within the email that takes the user to the appropriate area within the application to perform the next steps on that workflow.</t>
  </si>
  <si>
    <t>Ability to automatically route reports via a workflow.</t>
  </si>
  <si>
    <t>Address Management</t>
  </si>
  <si>
    <t>Ability to meet USPS postal addressing standards for street address and street naming convention including segments for all addresses within the system.</t>
  </si>
  <si>
    <t>Ability to maintain separate components for an address record including:</t>
  </si>
  <si>
    <t>House number</t>
  </si>
  <si>
    <t>Pre-Directional</t>
  </si>
  <si>
    <t>Street name</t>
  </si>
  <si>
    <t>Street suffixes (must support multiple, e.g. Street Road)</t>
  </si>
  <si>
    <t>Post Directional</t>
  </si>
  <si>
    <t>Unit</t>
  </si>
  <si>
    <t>Unit Type (Apt., Bldg., etc.)</t>
  </si>
  <si>
    <t>State</t>
  </si>
  <si>
    <t>Zip code + 4</t>
  </si>
  <si>
    <t>Ability to add user defined fields to the location record.</t>
  </si>
  <si>
    <t>Ability to accommodate foreign addresses and phone numbers.</t>
  </si>
  <si>
    <t>Ability to support a single customer record that is not duplicated within the system.</t>
  </si>
  <si>
    <t>Ability to enforce address standards to ensure consistency .</t>
  </si>
  <si>
    <t xml:space="preserve">Standard system functionality provides ability to import master City/State/ZIP file from a 3rd party (ex: GIS or US Post Office). </t>
  </si>
  <si>
    <t xml:space="preserve">Ability to accept address that have unusually long city and street names (no character and location limits). </t>
  </si>
  <si>
    <t>Ability to integrate with industry standard third-party address validation software.</t>
  </si>
  <si>
    <t xml:space="preserve">Ability to incorporate a map base display and position (geocode) address locations using a ESRI Geographic Information System (GIS) server based web mapping application or similar application capability. </t>
  </si>
  <si>
    <t>Management Dashboard</t>
  </si>
  <si>
    <t>Ability to provide system data in management dashboard views.</t>
  </si>
  <si>
    <t>Ability for users to be able to individually configure their dashboard views.</t>
  </si>
  <si>
    <t>Ability for users to drill down from their dashboard to the source transactions.</t>
  </si>
  <si>
    <t>Dashboard provides the ability to format components using bar charts, dials, gauges and graphing components</t>
  </si>
  <si>
    <t xml:space="preserve">Ability to establish and track key performance indicators. </t>
  </si>
  <si>
    <t>Ability to configure dashboard components and publish for other dashboard users to subscribe to.</t>
  </si>
  <si>
    <t>Ability to personalize dashboard components per user, by configuring input parameters.</t>
  </si>
  <si>
    <t>Ability for dashboard components to filter data based on users department/ division.</t>
  </si>
  <si>
    <t>Dashboard components recognize established system security framework.</t>
  </si>
  <si>
    <t>Ability to configure dashboard components to visualize trends over time, including comparative activity (e.g. past x months, past x years, this month compared to same month last year, etc.).</t>
  </si>
  <si>
    <t>Reporting and Printing</t>
  </si>
  <si>
    <t xml:space="preserve">Ability to create ad hoc queries and reports using a built-in reporting tool, in a user-friendly manner i.e. simple navigational tools, tutorials and etc. </t>
  </si>
  <si>
    <t>Ability to interface with a third party business intelligence solution/data warehouse</t>
  </si>
  <si>
    <t>Ability to provide a real-time snapshot of the performance based on key defined metrics determined by the administrator/user.</t>
  </si>
  <si>
    <t>System should include an easy to use report generator, with all data downloadable to MS Excel spreadsheet format for ad hoc reporting.</t>
  </si>
  <si>
    <t xml:space="preserve">Ability to add/delete new fields and report/inquire on those user defined fields. </t>
  </si>
  <si>
    <t>Ability for system to provide a reporting environment that satisfies a number of different users needs and levels of reporting sophistication.</t>
  </si>
  <si>
    <t>Report Writer capability with file organization structure consistent between all application modules</t>
  </si>
  <si>
    <t>Ability to run reports without impacting system performance.</t>
  </si>
  <si>
    <t>Ability for system to have an integrated report writer with the following features:</t>
  </si>
  <si>
    <t xml:space="preserve">   Flexible report formatting capabilities</t>
  </si>
  <si>
    <t xml:space="preserve">   Ability to modify or create underlying reporting structure</t>
  </si>
  <si>
    <t xml:space="preserve">   Mailing list and label generation capability</t>
  </si>
  <si>
    <t xml:space="preserve">   Ability to retrieve information from multiple tables/files</t>
  </si>
  <si>
    <t xml:space="preserve">   Ability to specify desired subtotal breaks and totaling fields</t>
  </si>
  <si>
    <t xml:space="preserve">   Ability to obtain reports in different sort sequences</t>
  </si>
  <si>
    <t xml:space="preserve">   Ability to calculate percentages</t>
  </si>
  <si>
    <t xml:space="preserve">   Ability to calculate averages</t>
  </si>
  <si>
    <r>
      <t xml:space="preserve">   Ability to make minor alterations to </t>
    </r>
    <r>
      <rPr>
        <i/>
        <sz val="11"/>
        <color theme="1"/>
        <rFont val="Calibri"/>
        <family val="2"/>
        <scheme val="minor"/>
      </rPr>
      <t>previously</t>
    </r>
    <r>
      <rPr>
        <sz val="11"/>
        <color theme="1"/>
        <rFont val="Calibri"/>
        <family val="2"/>
        <scheme val="minor"/>
      </rPr>
      <t xml:space="preserve"> defined reports.</t>
    </r>
  </si>
  <si>
    <t xml:space="preserve">   Ability to prepare / print reports from any accounting period and across periods.</t>
  </si>
  <si>
    <t xml:space="preserve">   Ability to set up menus of created reports for easy access and printing</t>
  </si>
  <si>
    <t xml:space="preserve">   Generate sequentially numbered pages on reports</t>
  </si>
  <si>
    <t xml:space="preserve">   Represent current date and reports "as of" date</t>
  </si>
  <si>
    <t>Ability to send report to the screen, a printer, file, or email.</t>
  </si>
  <si>
    <t>Ability for reports to be scheduled and generated to a target output format (e.g. to PDF).</t>
  </si>
  <si>
    <t>System can configure reports to accommodate optimized page size and layout (e.g. portrait and landscape orientations).</t>
  </si>
  <si>
    <t xml:space="preserve">Ability to select any service, rate, or customer type, for inclusion or exclusion in reports. </t>
  </si>
  <si>
    <t xml:space="preserve">System has a wildcard and keyword capability to allow easy accessing of a range of values when creating reports (e.g. "*" or "%"). </t>
  </si>
  <si>
    <t>Data fields include commas, decimal points, dollar signs, +/- signs, etc. and are right or left justified as appropriate.</t>
  </si>
  <si>
    <t>Ability to "drill down" allowing a user to begin with a summary level screen and inquire on progressively more detailed (i.e., source) transactions.</t>
  </si>
  <si>
    <t>Ability to output files electronically to key governmental entities as required by law.</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</si>
  <si>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</si>
  <si>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</si>
  <si>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 Boolean logic, etc.).</t>
  </si>
  <si>
    <t>Ability to provide system-wide search functionality for keyword search, across all master and transaction records, to assist with fulfilling Open Records Requests.</t>
  </si>
  <si>
    <t>Ability for system to allow users to perform inquiries and searches by any field available for data entry, without impacting system performance.</t>
  </si>
  <si>
    <t>Ability to reprint reports, or bills with restart capability when reports or bills being printed are interrupted.</t>
  </si>
  <si>
    <t>Ability for the user to print all reports using their choice of installed system printer(s).</t>
  </si>
  <si>
    <t xml:space="preserve">Ability for system to provide report formats that are developed to maximize data available on a page while still being readable.  </t>
  </si>
  <si>
    <t>Ability to allow formatted output to be matched to printer device characteristics without intervention by the user.</t>
  </si>
  <si>
    <t>Ability to report/query on all user defined fields, without adversely impacting system performance.</t>
  </si>
  <si>
    <t>Objective: To quickly balance and reconcile the daily payments received in-house (mail, walk-ins, etc.) and through various online payment sources (auto-pay transactions, website, online banking service, online payment processor, etc.) as well as automate current manual processes to streamline the receipting functions.</t>
  </si>
  <si>
    <t>Payment Processing Requirements</t>
  </si>
  <si>
    <t>System accommodates the following payment types for utility payments:</t>
  </si>
  <si>
    <t>Cash</t>
  </si>
  <si>
    <t>Check</t>
  </si>
  <si>
    <t>EFT/ACH</t>
  </si>
  <si>
    <t>Credit Card Payments</t>
  </si>
  <si>
    <t>Credit/Debit Card Payments taken over the Internet or phone.</t>
  </si>
  <si>
    <t>File import from multiple 3rd party payment organizations (i.e. lock box, ACH, etc.)</t>
  </si>
  <si>
    <t>IVR transactions/Interface with 3rd party</t>
  </si>
  <si>
    <t>System stores the date/time payment was received for penalty calculations.</t>
  </si>
  <si>
    <t xml:space="preserve">System supports processing credit card payments through multiple merchant accounts. </t>
  </si>
  <si>
    <t>Ability for authorized users to override the recorded date/time for penalty calculations, or otherwise mark payments as on-time.</t>
  </si>
  <si>
    <t>System allows users to scan a utility bill and pull up the bill and customer account in the system automatically.</t>
  </si>
  <si>
    <t>System provides e-payment portal and web customer account services/tools.</t>
  </si>
  <si>
    <t>Ability to choose a payment date when using auto pay / ACH.</t>
  </si>
  <si>
    <t>System provides the ability to generate a receipt for payment.</t>
  </si>
  <si>
    <t>System provides the ability to generate a receipt with payments for multiple accounts.  The printed receipt should show the detail of each account.</t>
  </si>
  <si>
    <t xml:space="preserve">Ability to print a customer's past due balance on a receipt if one exists. </t>
  </si>
  <si>
    <t xml:space="preserve">Ability to accept partial payments from a customer. </t>
  </si>
  <si>
    <t>Capability to accept more than one payment in a single day from a customer.</t>
  </si>
  <si>
    <t xml:space="preserve">Ability to accept multiple payment methods in a single day/transaction from a customer. </t>
  </si>
  <si>
    <t>Ability to automatically create a journal entry and update the General Ledger with receipted payments after an accounting approval step is performed.</t>
  </si>
  <si>
    <t>Ability to automatically splits total receipted amount to appropriate General Ledger accounts.</t>
  </si>
  <si>
    <t>Ability to see pending payments on a customer's account once the payment is entered, even if it not yet posted.</t>
  </si>
  <si>
    <t>Ability to post cash receipts to the software from multiple terminals/registers without interfering with other utility transactions.</t>
  </si>
  <si>
    <t>System provides the capability to set the priority for payment application based on each type of service (posting priority), which is applied to partial payments.</t>
  </si>
  <si>
    <t xml:space="preserve">Ability for authorized users to override payment priorities and apply payments to specific line items. </t>
  </si>
  <si>
    <t>Ability to automatically distribute receipt of payments against the individual accounts on a master/grouped bill when payments are received.</t>
  </si>
  <si>
    <t>System reverses payment for invalid payments and optionally assesses a user-defined NSF charge.</t>
  </si>
  <si>
    <t>System provides the ability to fix and adjust accounts by allowing for transfer of payments between accounts before and/or after a payment has been posted.</t>
  </si>
  <si>
    <t>Ability to have a payment adjustment workflow and approval process.</t>
  </si>
  <si>
    <t>Ability to automatically create a refund when an account is closed that has a credit balance above a configurable amount.</t>
  </si>
  <si>
    <t>Ability to define batch payment creation (electronic checks, over the counter, mail, etc.).</t>
  </si>
  <si>
    <t>Ability to identify customer accounts as cash/charge only with a pop-up alert that a user must acknowledge.</t>
  </si>
  <si>
    <t>Ability to track and report any rejected automated payment with the ability to manually apply the payment to the correct account.</t>
  </si>
  <si>
    <t>Miscellaneous Receipts (Non-Utility Receipts)</t>
  </si>
  <si>
    <t>System has the ability to enter cash receipts for miscellaneous cash not pertaining to utility customers.</t>
  </si>
  <si>
    <t>System has the ability to set up a miscellaneous customer for non-utility customers that is simply for entering cash and at that time, can enter in the customer's name and address information and a brief description of the cash receipt, without the need to attach services to this account.</t>
  </si>
  <si>
    <t>Reports for Balancing</t>
  </si>
  <si>
    <t>Ability to provide reports to assist with daily, weekly and monthly reconciliation to the financial system such as:</t>
  </si>
  <si>
    <t xml:space="preserve">Break down amount collected for a range of dates by fund </t>
  </si>
  <si>
    <t xml:space="preserve">Break down amount collected for a range of dates by account number </t>
  </si>
  <si>
    <t xml:space="preserve">Break down amount collected for a range of dates by rate code </t>
  </si>
  <si>
    <t xml:space="preserve">Break down amount collected for a range of dates by service </t>
  </si>
  <si>
    <t xml:space="preserve">System can produce a cash receipt listing in two forms: </t>
  </si>
  <si>
    <t xml:space="preserve">Utility and non-utility receipts separately </t>
  </si>
  <si>
    <t>All receipts together with the utility receipts (to get a daily balance of all cash).</t>
  </si>
  <si>
    <t>Objective: The City's current rate structure includes complex billing calculations.  Ensuring these billing calculation are  satisfied by a new system is critical to meeting the City's obligations billing its customers.  At a minimum, short-listed vendors will be required to demonstrate exactly how the proposed solution can support the required billing calculations below.  As such, any response type other than "Yes" requires an explanation in the comments column describing how the vendor proposes to accommodate the specific billing calculation type.</t>
  </si>
  <si>
    <t>The system provides multiple rate schedules based upon service type, customer type (e.g. residential/commercial) and meter size.</t>
  </si>
  <si>
    <t>Ability to store data tables to calculate the variables listed in the remainder of the specifications, as necessary.</t>
  </si>
  <si>
    <t>System provides an environment to test rate changes and adjustments.</t>
  </si>
  <si>
    <t>Water Rates</t>
  </si>
  <si>
    <t>Ability to calculate and set a monthly water budget based on multi-variable calculation.</t>
  </si>
  <si>
    <t xml:space="preserve">Ability to round monthly water budget allocations to the next highest integer. </t>
  </si>
  <si>
    <t xml:space="preserve">Ability to calculate an overall water budget using the following formula: 
                                                                  </t>
  </si>
  <si>
    <r>
      <rPr>
        <u/>
        <sz val="11"/>
        <color theme="1"/>
        <rFont val="Calibri"/>
        <family val="2"/>
        <scheme val="minor"/>
      </rPr>
      <t>Definitions:</t>
    </r>
    <r>
      <rPr>
        <sz val="11"/>
        <color theme="1"/>
        <rFont val="Calibri"/>
        <family val="2"/>
        <scheme val="minor"/>
      </rPr>
      <t xml:space="preserve">
• Water budget: Total water budget
• Indoor: Indoor water budget
• Outdoor: Outdoor water budget.
• M</t>
    </r>
    <r>
      <rPr>
        <vertAlign val="subscript"/>
        <sz val="11"/>
        <color theme="1"/>
        <rFont val="Calibri"/>
        <family val="2"/>
        <scheme val="minor"/>
      </rPr>
      <t>drought</t>
    </r>
    <r>
      <rPr>
        <sz val="11"/>
        <color theme="1"/>
        <rFont val="Calibri"/>
        <family val="2"/>
        <scheme val="minor"/>
      </rPr>
      <t>: Drought reduction factor mandated by council. If the mandated reduction is 10%, this variable would be 90%.</t>
    </r>
  </si>
  <si>
    <r>
      <t xml:space="preserve">Ability to allocate </t>
    </r>
    <r>
      <rPr>
        <b/>
        <sz val="11"/>
        <color theme="1"/>
        <rFont val="Calibri"/>
        <family val="2"/>
        <scheme val="minor"/>
      </rPr>
      <t>indoor water budgets(IWB)</t>
    </r>
    <r>
      <rPr>
        <sz val="11"/>
        <color theme="1"/>
        <rFont val="Calibri"/>
        <family val="2"/>
        <scheme val="minor"/>
      </rPr>
      <t xml:space="preserve"> for single family residential customers based on the formula below, where this calculation is done daily and added up for all billed days (see example below):</t>
    </r>
  </si>
  <si>
    <r>
      <rPr>
        <u/>
        <sz val="11"/>
        <color theme="1"/>
        <rFont val="Calibri"/>
        <family val="2"/>
        <scheme val="minor"/>
      </rPr>
      <t>Definitions:</t>
    </r>
    <r>
      <rPr>
        <sz val="11"/>
        <color theme="1"/>
        <rFont val="Calibri"/>
        <family val="2"/>
        <scheme val="minor"/>
      </rPr>
      <t xml:space="preserve">
• PPH: Persons per household
• Days of Service: The number of days starting on the day after the previous meter read date through the day of the current meter read.
• GPCD</t>
    </r>
    <r>
      <rPr>
        <vertAlign val="subscript"/>
        <sz val="11"/>
        <color theme="1"/>
        <rFont val="Calibri"/>
        <family val="2"/>
        <scheme val="minor"/>
      </rPr>
      <t>i</t>
    </r>
    <r>
      <rPr>
        <sz val="11"/>
        <color theme="1"/>
        <rFont val="Calibri"/>
        <family val="2"/>
        <scheme val="minor"/>
      </rPr>
      <t>: Gallons per capita per day, calculated using the equation below.</t>
    </r>
  </si>
  <si>
    <r>
      <t xml:space="preserve">Ability to calculate </t>
    </r>
    <r>
      <rPr>
        <b/>
        <sz val="11"/>
        <color theme="1"/>
        <rFont val="Calibri"/>
        <family val="2"/>
        <scheme val="minor"/>
      </rPr>
      <t>GPCD</t>
    </r>
    <r>
      <rPr>
        <b/>
        <vertAlign val="subscript"/>
        <sz val="11"/>
        <color theme="1"/>
        <rFont val="Calibri"/>
        <family val="2"/>
        <scheme val="minor"/>
      </rPr>
      <t>i</t>
    </r>
    <r>
      <rPr>
        <sz val="11"/>
        <color theme="1"/>
        <rFont val="Calibri"/>
        <family val="2"/>
        <scheme val="minor"/>
      </rPr>
      <t xml:space="preserve"> using the following formula:</t>
    </r>
  </si>
  <si>
    <r>
      <rPr>
        <u/>
        <sz val="11"/>
        <color theme="1"/>
        <rFont val="Calibri"/>
        <family val="2"/>
        <scheme val="minor"/>
      </rPr>
      <t>Definitions:</t>
    </r>
    <r>
      <rPr>
        <sz val="11"/>
        <color theme="1"/>
        <rFont val="Calibri"/>
        <family val="2"/>
        <scheme val="minor"/>
      </rPr>
      <t xml:space="preserve">
• GPCD</t>
    </r>
    <r>
      <rPr>
        <vertAlign val="subscript"/>
        <sz val="11"/>
        <color theme="1"/>
        <rFont val="Calibri"/>
        <family val="2"/>
        <scheme val="minor"/>
      </rPr>
      <t>i</t>
    </r>
    <r>
      <rPr>
        <sz val="11"/>
        <color theme="1"/>
        <rFont val="Calibri"/>
        <family val="2"/>
        <scheme val="minor"/>
      </rPr>
      <t>: Gallons per capita per day (for use in the indoor water budget)
• GPCD</t>
    </r>
    <r>
      <rPr>
        <vertAlign val="subscript"/>
        <sz val="11"/>
        <color theme="1"/>
        <rFont val="Calibri"/>
        <family val="2"/>
        <scheme val="minor"/>
      </rPr>
      <t>base</t>
    </r>
    <r>
      <rPr>
        <sz val="11"/>
        <color theme="1"/>
        <rFont val="Calibri"/>
        <family val="2"/>
        <scheme val="minor"/>
      </rPr>
      <t>: Gallons per capita per day base, which is the amount allocated to all customers
• M</t>
    </r>
    <r>
      <rPr>
        <vertAlign val="subscript"/>
        <sz val="11"/>
        <color theme="1"/>
        <rFont val="Calibri"/>
        <family val="2"/>
        <scheme val="minor"/>
      </rPr>
      <t>GPCD,i</t>
    </r>
    <r>
      <rPr>
        <sz val="11"/>
        <color theme="1"/>
        <rFont val="Calibri"/>
        <family val="2"/>
        <scheme val="minor"/>
      </rPr>
      <t>: Variance multiplier manually applied to specific customers, defaults to 1.
• A</t>
    </r>
    <r>
      <rPr>
        <vertAlign val="subscript"/>
        <sz val="11"/>
        <color theme="1"/>
        <rFont val="Calibri"/>
        <family val="2"/>
        <scheme val="minor"/>
      </rPr>
      <t>GPCD,i</t>
    </r>
    <r>
      <rPr>
        <sz val="11"/>
        <color theme="1"/>
        <rFont val="Calibri"/>
        <family val="2"/>
        <scheme val="minor"/>
      </rPr>
      <t>:  Variance addition manually applied to specific customers, defaults to 0.</t>
    </r>
  </si>
  <si>
    <r>
      <t xml:space="preserve">Ability to allocate </t>
    </r>
    <r>
      <rPr>
        <b/>
        <sz val="11"/>
        <color theme="1"/>
        <rFont val="Calibri"/>
        <family val="2"/>
        <scheme val="minor"/>
      </rPr>
      <t>outdoor water budgets (OWB)</t>
    </r>
    <r>
      <rPr>
        <sz val="11"/>
        <color theme="1"/>
        <rFont val="Calibri"/>
        <family val="2"/>
        <scheme val="minor"/>
      </rPr>
      <t xml:space="preserve"> for single family residential customers based on the formula below, where this calculation is done daily and added up for all billed days (see example below):
</t>
    </r>
  </si>
  <si>
    <r>
      <rPr>
        <u/>
        <sz val="11"/>
        <color theme="1"/>
        <rFont val="Calibri"/>
        <family val="2"/>
        <scheme val="minor"/>
      </rPr>
      <t>Definitions:</t>
    </r>
    <r>
      <rPr>
        <sz val="11"/>
        <color theme="1"/>
        <rFont val="Calibri"/>
        <family val="2"/>
        <scheme val="minor"/>
      </rPr>
      <t xml:space="preserve">
• IA: Irrigable area of the property, measured in sqft. 
• Days of Service: The number of days starting on the day after the previous meter read date through the day of the current meter read.
• IWRi:  Irrigation water requirement, a daily value reflecting the water needs of the lawn that is calculated using the formula below.</t>
    </r>
  </si>
  <si>
    <r>
      <t xml:space="preserve">Ability to calculate </t>
    </r>
    <r>
      <rPr>
        <b/>
        <sz val="11"/>
        <color theme="1"/>
        <rFont val="Calibri"/>
        <family val="2"/>
        <scheme val="minor"/>
      </rPr>
      <t>IWR</t>
    </r>
    <r>
      <rPr>
        <b/>
        <vertAlign val="subscript"/>
        <sz val="11"/>
        <color theme="1"/>
        <rFont val="Calibri"/>
        <family val="2"/>
        <scheme val="minor"/>
      </rPr>
      <t>i</t>
    </r>
    <r>
      <rPr>
        <sz val="11"/>
        <color theme="1"/>
        <rFont val="Calibri"/>
        <family val="2"/>
        <scheme val="minor"/>
      </rPr>
      <t xml:space="preserve"> using the following formula:</t>
    </r>
  </si>
  <si>
    <r>
      <rPr>
        <u/>
        <sz val="11"/>
        <color theme="1"/>
        <rFont val="Calibri"/>
        <family val="2"/>
        <scheme val="minor"/>
      </rPr>
      <t>Definitions:</t>
    </r>
    <r>
      <rPr>
        <sz val="11"/>
        <color theme="1"/>
        <rFont val="Calibri"/>
        <family val="2"/>
        <scheme val="minor"/>
      </rPr>
      <t xml:space="preserve">
• IWR</t>
    </r>
    <r>
      <rPr>
        <vertAlign val="subscript"/>
        <sz val="11"/>
        <color theme="1"/>
        <rFont val="Calibri"/>
        <family val="2"/>
        <scheme val="minor"/>
      </rPr>
      <t>base</t>
    </r>
    <r>
      <rPr>
        <sz val="11"/>
        <color theme="1"/>
        <rFont val="Calibri"/>
        <family val="2"/>
        <scheme val="minor"/>
      </rPr>
      <t>: Irrigation water requirement, calculated using the formula below.
• M</t>
    </r>
    <r>
      <rPr>
        <vertAlign val="subscript"/>
        <sz val="11"/>
        <color theme="1"/>
        <rFont val="Calibri"/>
        <family val="2"/>
        <scheme val="minor"/>
      </rPr>
      <t>IWR,i</t>
    </r>
    <r>
      <rPr>
        <sz val="11"/>
        <color theme="1"/>
        <rFont val="Calibri"/>
        <family val="2"/>
        <scheme val="minor"/>
      </rPr>
      <t>:  Variance multiplier.
• A</t>
    </r>
    <r>
      <rPr>
        <vertAlign val="subscript"/>
        <sz val="11"/>
        <color theme="1"/>
        <rFont val="Calibri"/>
        <family val="2"/>
        <scheme val="minor"/>
      </rPr>
      <t>IWR,i</t>
    </r>
    <r>
      <rPr>
        <sz val="11"/>
        <color theme="1"/>
        <rFont val="Calibri"/>
        <family val="2"/>
        <scheme val="minor"/>
      </rPr>
      <t>:  Variance addition.</t>
    </r>
  </si>
  <si>
    <r>
      <t xml:space="preserve">Ability to calculate </t>
    </r>
    <r>
      <rPr>
        <b/>
        <sz val="11"/>
        <color theme="1"/>
        <rFont val="Calibri"/>
        <family val="2"/>
        <scheme val="minor"/>
      </rPr>
      <t>IWR</t>
    </r>
    <r>
      <rPr>
        <b/>
        <vertAlign val="subscript"/>
        <sz val="11"/>
        <color theme="1"/>
        <rFont val="Calibri"/>
        <family val="2"/>
        <scheme val="minor"/>
      </rPr>
      <t>base</t>
    </r>
    <r>
      <rPr>
        <sz val="11"/>
        <color theme="1"/>
        <rFont val="Calibri"/>
        <family val="2"/>
        <scheme val="minor"/>
      </rPr>
      <t xml:space="preserve"> using the following formula:</t>
    </r>
  </si>
  <si>
    <r>
      <rPr>
        <u/>
        <sz val="11"/>
        <color theme="1"/>
        <rFont val="Calibri"/>
        <family val="2"/>
        <scheme val="minor"/>
      </rPr>
      <t>Definitions:</t>
    </r>
    <r>
      <rPr>
        <sz val="11"/>
        <color theme="1"/>
        <rFont val="Calibri"/>
        <family val="2"/>
        <scheme val="minor"/>
      </rPr>
      <t xml:space="preserve">
• ET</t>
    </r>
    <r>
      <rPr>
        <vertAlign val="subscript"/>
        <sz val="11"/>
        <color theme="1"/>
        <rFont val="Calibri"/>
        <family val="2"/>
        <scheme val="minor"/>
      </rPr>
      <t>grass</t>
    </r>
    <r>
      <rPr>
        <sz val="11"/>
        <color theme="1"/>
        <rFont val="Calibri"/>
        <family val="2"/>
        <scheme val="minor"/>
      </rPr>
      <t>: evapotranspiration rate of grass (inches, daily).
• KC</t>
    </r>
    <r>
      <rPr>
        <vertAlign val="subscript"/>
        <sz val="11"/>
        <color theme="1"/>
        <rFont val="Calibri"/>
        <family val="2"/>
        <scheme val="minor"/>
      </rPr>
      <t>grass</t>
    </r>
    <r>
      <rPr>
        <sz val="11"/>
        <color theme="1"/>
        <rFont val="Calibri"/>
        <family val="2"/>
        <scheme val="minor"/>
      </rPr>
      <t>:  average crop coefficient for grass that reflects water needs and use for grass.
• P:  precipitation (inches, daily).
• DU:  distribution uniformity of the irrigation system that reflects the irrigation system efficiency.</t>
    </r>
  </si>
  <si>
    <t>Ability to use the following variable types to calculate the formulas above:</t>
  </si>
  <si>
    <r>
      <t>A variable that is the same for all customers and may change infrequently, with the updated value still applying to all customers. These include:
• GPCD</t>
    </r>
    <r>
      <rPr>
        <vertAlign val="subscript"/>
        <sz val="11"/>
        <color theme="1"/>
        <rFont val="Calibri"/>
        <family val="2"/>
        <scheme val="minor"/>
      </rPr>
      <t>base</t>
    </r>
    <r>
      <rPr>
        <sz val="11"/>
        <color theme="1"/>
        <rFont val="Calibri"/>
        <family val="2"/>
        <scheme val="minor"/>
      </rPr>
      <t>: Currently set at 55, but will change over time.
• DU: Currently set at 0.7, but may change over time. 
• M</t>
    </r>
    <r>
      <rPr>
        <vertAlign val="subscript"/>
        <sz val="11"/>
        <color theme="1"/>
        <rFont val="Calibri"/>
        <family val="2"/>
        <scheme val="minor"/>
      </rPr>
      <t>drought</t>
    </r>
    <r>
      <rPr>
        <sz val="11"/>
        <color theme="1"/>
        <rFont val="Calibri"/>
        <family val="2"/>
        <scheme val="minor"/>
      </rPr>
      <t xml:space="preserve">: Drought reduction factor. Currently set at 1, but may change over time. </t>
    </r>
  </si>
  <si>
    <r>
      <t>A variable that default to the same value for all customers, but can be manually changed on a customer-by-customer basis. This includes the following examples:
• PPH: Defaults to a value of 3. Can be manually changed to another whole number greater than 3.
•  M</t>
    </r>
    <r>
      <rPr>
        <vertAlign val="subscript"/>
        <sz val="11"/>
        <color theme="1"/>
        <rFont val="Calibri"/>
        <family val="2"/>
        <scheme val="minor"/>
      </rPr>
      <t>IWR,i</t>
    </r>
    <r>
      <rPr>
        <sz val="11"/>
        <color theme="1"/>
        <rFont val="Calibri"/>
        <family val="2"/>
        <scheme val="minor"/>
      </rPr>
      <t>/M</t>
    </r>
    <r>
      <rPr>
        <vertAlign val="subscript"/>
        <sz val="11"/>
        <color theme="1"/>
        <rFont val="Calibri"/>
        <family val="2"/>
        <scheme val="minor"/>
      </rPr>
      <t>GPCD</t>
    </r>
    <r>
      <rPr>
        <sz val="11"/>
        <color theme="1"/>
        <rFont val="Calibri"/>
        <family val="2"/>
        <scheme val="minor"/>
      </rPr>
      <t>: Defaults to 1 for all customers, but may be changed for a customer.
• A</t>
    </r>
    <r>
      <rPr>
        <vertAlign val="subscript"/>
        <sz val="11"/>
        <color theme="1"/>
        <rFont val="Calibri"/>
        <family val="2"/>
        <scheme val="minor"/>
      </rPr>
      <t>IWR,i</t>
    </r>
    <r>
      <rPr>
        <sz val="11"/>
        <color theme="1"/>
        <rFont val="Calibri"/>
        <family val="2"/>
        <scheme val="minor"/>
      </rPr>
      <t>/A</t>
    </r>
    <r>
      <rPr>
        <vertAlign val="subscript"/>
        <sz val="11"/>
        <color theme="1"/>
        <rFont val="Calibri"/>
        <family val="2"/>
        <scheme val="minor"/>
      </rPr>
      <t>GPCD</t>
    </r>
    <r>
      <rPr>
        <sz val="11"/>
        <color theme="1"/>
        <rFont val="Calibri"/>
        <family val="2"/>
        <scheme val="minor"/>
      </rPr>
      <t>: Defaults to 0 for all customers, but may be changed for a customer.</t>
    </r>
  </si>
  <si>
    <t xml:space="preserve">A variable that is calculated using a formula, then is applied for all customers with the variable: 
• IWR:  value calculated using the formula above and is the same for all customers. </t>
  </si>
  <si>
    <r>
      <t>A variable that is calculated using a formula, and will likely be the same for most customers, although could change based on variances: 
• IWR</t>
    </r>
    <r>
      <rPr>
        <vertAlign val="subscript"/>
        <sz val="11"/>
        <color theme="1"/>
        <rFont val="Calibri"/>
        <family val="2"/>
        <scheme val="minor"/>
      </rPr>
      <t>i</t>
    </r>
    <r>
      <rPr>
        <sz val="11"/>
        <color theme="1"/>
        <rFont val="Calibri"/>
        <family val="2"/>
        <scheme val="minor"/>
      </rPr>
      <t xml:space="preserve">
• GPCD</t>
    </r>
    <r>
      <rPr>
        <vertAlign val="subscript"/>
        <sz val="11"/>
        <color theme="1"/>
        <rFont val="Calibri"/>
        <family val="2"/>
        <scheme val="minor"/>
      </rPr>
      <t>i</t>
    </r>
  </si>
  <si>
    <t>Days of service: automatically calculated based on meter read dates</t>
  </si>
  <si>
    <r>
      <t>Variables that are input manually, uploaded, or entered through an interface with an external organization, are unique values each day, and will apply to all customers with this variable:
• ET</t>
    </r>
    <r>
      <rPr>
        <vertAlign val="subscript"/>
        <sz val="11"/>
        <color theme="1"/>
        <rFont val="Calibri"/>
        <family val="2"/>
        <scheme val="minor"/>
      </rPr>
      <t>grass</t>
    </r>
    <r>
      <rPr>
        <sz val="11"/>
        <color theme="1"/>
        <rFont val="Calibri"/>
        <family val="2"/>
        <scheme val="minor"/>
      </rPr>
      <t>: reported daily by Northern Water
• K</t>
    </r>
    <r>
      <rPr>
        <vertAlign val="subscript"/>
        <sz val="11"/>
        <color theme="1"/>
        <rFont val="Calibri"/>
        <family val="2"/>
        <scheme val="minor"/>
      </rPr>
      <t>c,grass</t>
    </r>
    <r>
      <rPr>
        <sz val="11"/>
        <color theme="1"/>
        <rFont val="Calibri"/>
        <family val="2"/>
        <scheme val="minor"/>
      </rPr>
      <t>: based on the crop coefficient curve for bluegrass
• P: reported daily by Northern Water</t>
    </r>
  </si>
  <si>
    <t>A variable that is unique to each property and stored in its information: 
• IA: irrigable area for that property in sq. ft.</t>
  </si>
  <si>
    <r>
      <rPr>
        <u/>
        <sz val="11"/>
        <color theme="1"/>
        <rFont val="Calibri"/>
        <family val="2"/>
        <scheme val="minor"/>
      </rPr>
      <t>Example 1 - Indoor A - Default/Common Situation:</t>
    </r>
    <r>
      <rPr>
        <sz val="11"/>
        <color theme="1"/>
        <rFont val="Calibri"/>
        <family val="2"/>
        <scheme val="minor"/>
      </rPr>
      <t xml:space="preserve">
For a household with four residents living in a single family home, billed from August 2 to September 3, during normal weather conditions.
</t>
    </r>
  </si>
  <si>
    <r>
      <rPr>
        <u/>
        <sz val="11"/>
        <color theme="1"/>
        <rFont val="Calibri"/>
        <family val="2"/>
        <scheme val="minor"/>
      </rPr>
      <t>Example 2 - Indoor B - Unique Situation:</t>
    </r>
    <r>
      <rPr>
        <sz val="11"/>
        <color theme="1"/>
        <rFont val="Calibri"/>
        <family val="2"/>
        <scheme val="minor"/>
      </rPr>
      <t xml:space="preserve">
For single meter serving a household with four residents, which was read on August 2 and September 3, with a M</t>
    </r>
    <r>
      <rPr>
        <vertAlign val="subscript"/>
        <sz val="11"/>
        <color theme="1"/>
        <rFont val="Calibri"/>
        <family val="2"/>
        <scheme val="minor"/>
      </rPr>
      <t>GPCD,i</t>
    </r>
    <r>
      <rPr>
        <sz val="11"/>
        <color theme="1"/>
        <rFont val="Calibri"/>
        <family val="2"/>
        <scheme val="minor"/>
      </rPr>
      <t xml:space="preserve"> of 3 and a A</t>
    </r>
    <r>
      <rPr>
        <vertAlign val="subscript"/>
        <sz val="11"/>
        <color theme="1"/>
        <rFont val="Calibri"/>
        <family val="2"/>
        <scheme val="minor"/>
      </rPr>
      <t>GPCD,i</t>
    </r>
    <r>
      <rPr>
        <sz val="11"/>
        <color theme="1"/>
        <rFont val="Calibri"/>
        <family val="2"/>
        <scheme val="minor"/>
      </rPr>
      <t xml:space="preserve"> of 2. 
</t>
    </r>
  </si>
  <si>
    <t xml:space="preserve">Data for Outdoor Example 3
</t>
  </si>
  <si>
    <r>
      <rPr>
        <u/>
        <sz val="11"/>
        <color theme="1"/>
        <rFont val="Calibri"/>
        <family val="2"/>
        <scheme val="minor"/>
      </rPr>
      <t>Example 3 - Outdoor A - Normal/Common Condition:</t>
    </r>
    <r>
      <rPr>
        <sz val="11"/>
        <color theme="1"/>
        <rFont val="Calibri"/>
        <family val="2"/>
        <scheme val="minor"/>
      </rPr>
      <t xml:space="preserve">
For a household with a 3,248 sq. ft. irrigable area, for a period between August 1 and September 3:
</t>
    </r>
  </si>
  <si>
    <t>Data for Outdoor Example 4</t>
  </si>
  <si>
    <r>
      <rPr>
        <u/>
        <sz val="11"/>
        <color theme="1"/>
        <rFont val="Calibri"/>
        <family val="2"/>
        <scheme val="minor"/>
      </rPr>
      <t xml:space="preserve">Example 4 - Outdoor B - Unique Condition: </t>
    </r>
    <r>
      <rPr>
        <sz val="11"/>
        <color theme="1"/>
        <rFont val="Calibri"/>
        <family val="2"/>
        <scheme val="minor"/>
      </rPr>
      <t xml:space="preserve">
For a household with a measured 3,248 sq. ft. of irrigable area, which was read on August 2 and September 3. This household is installing sod and receives a variance from August 15-30, so M</t>
    </r>
    <r>
      <rPr>
        <vertAlign val="subscript"/>
        <sz val="11"/>
        <color theme="1"/>
        <rFont val="Calibri"/>
        <family val="2"/>
        <scheme val="minor"/>
      </rPr>
      <t>IWR</t>
    </r>
    <r>
      <rPr>
        <sz val="11"/>
        <color theme="1"/>
        <rFont val="Calibri"/>
        <family val="2"/>
        <scheme val="minor"/>
      </rPr>
      <t xml:space="preserve">=3 during that time period.
</t>
    </r>
  </si>
  <si>
    <t>Ability to manually disable water budgets for some customers.</t>
  </si>
  <si>
    <t>Ability to support a flat-rate charge based on meter size.</t>
  </si>
  <si>
    <r>
      <t xml:space="preserve">Ability to support a </t>
    </r>
    <r>
      <rPr>
        <b/>
        <sz val="11"/>
        <color theme="1"/>
        <rFont val="Calibri"/>
        <family val="2"/>
        <scheme val="minor"/>
      </rPr>
      <t>single-family</t>
    </r>
    <r>
      <rPr>
        <sz val="11"/>
        <color theme="1"/>
        <rFont val="Calibri"/>
        <family val="2"/>
        <scheme val="minor"/>
      </rPr>
      <t xml:space="preserve"> </t>
    </r>
    <r>
      <rPr>
        <b/>
        <sz val="11"/>
        <color theme="1"/>
        <rFont val="Calibri"/>
        <family val="2"/>
        <scheme val="minor"/>
      </rPr>
      <t>residential rate</t>
    </r>
    <r>
      <rPr>
        <sz val="11"/>
        <color theme="1"/>
        <rFont val="Calibri"/>
        <family val="2"/>
        <scheme val="minor"/>
      </rPr>
      <t xml:space="preserve"> with five tiers based on each customer's unique  Water Budgets, as follows:
     • Tier 1: Usage= 0-100% of Water Budget (Indoor + outdoor)
     • Tier 2: Usage= 100%-130% of Water Budget 
     • Tier 3: Usage= 130-150% of Water Budget 
     • Tier 4: Usage= 150%+</t>
    </r>
  </si>
  <si>
    <r>
      <rPr>
        <u/>
        <sz val="11"/>
        <color theme="1"/>
        <rFont val="Calibri"/>
        <family val="2"/>
        <scheme val="minor"/>
      </rPr>
      <t xml:space="preserve">Example 5: </t>
    </r>
    <r>
      <rPr>
        <sz val="11"/>
        <color theme="1"/>
        <rFont val="Calibri"/>
        <family val="2"/>
        <scheme val="minor"/>
      </rPr>
      <t xml:space="preserve">
For a single-family residential account with a water budget of 24kgal and consumption of 38kgal:
</t>
    </r>
  </si>
  <si>
    <t xml:space="preserve">Ability for authorized users to modify the number of tiers and amount of usage that will fall into each tier (based on a percentage of the customer's water budget) without vendor intervention. For example, changing tier 1 to be 0-75% of water budget, or adding a tier 5 that is 175%+ of the water budget. </t>
  </si>
  <si>
    <t>Ability to calculate the following water rates:</t>
  </si>
  <si>
    <t>Monthly base/flat rate service charge, plus a volumetric consumption charge</t>
  </si>
  <si>
    <t>Ability to support the City's raw water rates, where:</t>
  </si>
  <si>
    <t>Ability to track the allotment of raw water available for each customer.</t>
  </si>
  <si>
    <t>Ability to compare each customer's consumption to their annual allotment and charge a volumetric rate for usage above this the monthly portion of this allotment.</t>
  </si>
  <si>
    <t>Ability to perform the above items, while combining the usage from multiple locations/accounts into this consumption calculation.</t>
  </si>
  <si>
    <t>Ability to set an end date to a modified variable in a customer’s rate calculation (e.g. persons per household)</t>
  </si>
  <si>
    <t>Ability to require approvals for changed variables over a certain amount (e.g. over 5 persons per household).</t>
  </si>
  <si>
    <t>Ability to discount or write-off a user-defined percentage of a customer bill on a recurring basis, while still tracking the actual consumption (P1).</t>
  </si>
  <si>
    <t>Ability to discount or write-off a user-defined percentage of a customer's bill for an annually recurring user-defined date range (e.g. June 1 to August 1), while still tracking the actual consumption (P1).</t>
  </si>
  <si>
    <t>Ability to import a set of meters for which the billed amount must be 0, however consumption must still be tracked (S2).</t>
  </si>
  <si>
    <t>Sewer/Wastewater Rates</t>
  </si>
  <si>
    <t>Ability to support a fixed wastewater rate based on customer type.</t>
  </si>
  <si>
    <t>Ability to support a volumetric wastewater rate based on water usage ($/ccf)  and customer type.</t>
  </si>
  <si>
    <t>Ability to set a maximum amount of consumption (i.e. the winter quarter ceiling) up to which a customer type is billed, based on the customer's previous February usage. If no previous February usage exists, this maximum must default to a user-defined number (e.g. 3000)</t>
  </si>
  <si>
    <t>Ability to calculate the winter quarter ceiling using the usage from two accounts.</t>
  </si>
  <si>
    <t>Ability to calculate the winter quarter ceiling using the usage from two meters.</t>
  </si>
  <si>
    <t>Ability to calculate winter sewer average on a different basis by customer types (e.g. residential customers are previous February's usage, daycare customers are the average of the previous 5 years' February usage).</t>
  </si>
  <si>
    <t xml:space="preserve">Ability to input usage of specific solids and charge rates based on the amount of each item. </t>
  </si>
  <si>
    <t>Stormwater Rates</t>
  </si>
  <si>
    <t xml:space="preserve">Ability for staff to enter the area (sq. ft.) of various surface types and have the system use pre-defined runoff coefficients to calculate a weighted runoff coefficient for the customer. </t>
  </si>
  <si>
    <r>
      <t xml:space="preserve">Example
</t>
    </r>
    <r>
      <rPr>
        <sz val="11"/>
        <color theme="1"/>
        <rFont val="Calibri"/>
        <family val="2"/>
        <scheme val="minor"/>
      </rPr>
      <t>Weighted run-off coefficient=816/1600=0.51</t>
    </r>
  </si>
  <si>
    <t>Ability to calculate a stormwater charge that is calculated by multiplying the weighted run-off coefficient by the total lot area (sq. ft.) by the stormwater rate ($/sq. ft.).</t>
  </si>
  <si>
    <t>Ability to include a base rate charge for stormwater customers.</t>
  </si>
  <si>
    <t>Other Rate Requirements</t>
  </si>
  <si>
    <t xml:space="preserve">Ability to add miscellaneous flat rate charges (i.e. shut off,  initiation fee, water pressure check, turn on, meter tampering, etc.) </t>
  </si>
  <si>
    <t>Ability to support rentals of water meters on a weekly or daily basis.</t>
  </si>
  <si>
    <t>Ability to bill for broadband services.</t>
  </si>
  <si>
    <t>Ability to bill for refuse services.</t>
  </si>
  <si>
    <t>Ability to support rates for the following:</t>
  </si>
  <si>
    <t>Proration of flat rate charges only on move-in and move-out months</t>
  </si>
  <si>
    <t>Flat rate based on meter size</t>
  </si>
  <si>
    <t>User Defined Miscellaneous Fees (i.e. turn off, turn on, nsf, tampering, etc.)</t>
  </si>
  <si>
    <t>Late Payment Penalty</t>
  </si>
  <si>
    <t>Ability to add, delete, or suspend (for a user-defined time period) and itemize service charges and/or any miscellaneous fees to a utility bill.</t>
  </si>
  <si>
    <t>Ability to create, edit and revise rate tables, tracking history of prior rate tables, including effective dates.</t>
  </si>
  <si>
    <t>Ability to determine and track which services (i.e. water &amp; base charges only) will have a surcharge</t>
  </si>
  <si>
    <t>Ability to have each specific line item charge go to a unique revenue account in the GL rather than grouping this with the service that is being charged.</t>
  </si>
  <si>
    <t>Ability to allocate charges to multiple general ledger accounts on a percentage basis (e.g. 20% goes to GL account #1, 80% goes to GL account #2).</t>
  </si>
  <si>
    <t>Ability to set-up a rate structure with multiple future rates and their effective dates</t>
  </si>
  <si>
    <t xml:space="preserve">Ability to create discount types that are paid out only through an AP check and are not applied to the customer's account. </t>
  </si>
  <si>
    <t>Ability to configure customer rebates as dependent, where a customer cannot get rebate B unless they have already received rebate A.</t>
  </si>
  <si>
    <t>System supports providing customer rebates that are:</t>
  </si>
  <si>
    <t>A percentage off the total amount paid for an approved item (e.g. 50% off) up to a maximum amount based on the approved cost</t>
  </si>
  <si>
    <t>A percentage off up to a maximum (e.g. 30% up to $900)</t>
  </si>
  <si>
    <t>Ability to limit the frequency which a customer can receive a given rebate type, by rebate type (e.g. once every 5 years for rebate A, once every 3 years for rebate B).</t>
  </si>
  <si>
    <t>Ability to limit rebates to customers that are in good standing.</t>
  </si>
  <si>
    <t>Objective: To have many reports already available in the system and tools to schedule, receive and analyze critical data for making management decisions.</t>
  </si>
  <si>
    <t>System provides user-friendly audit reports showing all users who have viewed a record or changed a record.</t>
  </si>
  <si>
    <t xml:space="preserve">System allows users to filter and sort records, with the ability to export any view or report to Excel or PDF. </t>
  </si>
  <si>
    <t xml:space="preserve">Ability for users to query any set of data fields, with the option to configure which data is included (e.g. specific cycles or a date range) that can be viewed, sorted, and exported to excel. This must be able to be performed without report writing (i.e. Crystal Reports and SSRS) or programming knowledge. </t>
  </si>
  <si>
    <t>Ability to export the raw data underlying a results screen to Excel.</t>
  </si>
  <si>
    <t>All master file information is accessible by the report writer.</t>
  </si>
  <si>
    <r>
      <t>Journal Entry Report</t>
    </r>
    <r>
      <rPr>
        <sz val="11"/>
        <color theme="1"/>
        <rFont val="Calibri"/>
        <family val="2"/>
        <scheme val="minor"/>
      </rPr>
      <t>, showing all J/E’s over a user-defined period.</t>
    </r>
  </si>
  <si>
    <t>Customer Reports</t>
  </si>
  <si>
    <r>
      <t xml:space="preserve">Customer Report, </t>
    </r>
    <r>
      <rPr>
        <sz val="11"/>
        <color theme="1"/>
        <rFont val="Calibri"/>
        <family val="2"/>
        <scheme val="minor"/>
      </rPr>
      <t>details information regarding customer's account, name, address, account number, meter info, reads, consumption/usage, rate codes, revenue for a configurable period (billing cycle, annually, etc.), transaction history.</t>
    </r>
  </si>
  <si>
    <r>
      <t>Customer Count Report</t>
    </r>
    <r>
      <rPr>
        <sz val="11"/>
        <color theme="1"/>
        <rFont val="Calibri"/>
        <family val="2"/>
        <scheme val="minor"/>
      </rPr>
      <t xml:space="preserve"> that provides the number of customers by cycle, customer type (single family/multi-family/commercial/irrigation), service (water, sewer, power surcharge) and meter size.</t>
    </r>
  </si>
  <si>
    <r>
      <t>Customer Statistics Report</t>
    </r>
    <r>
      <rPr>
        <sz val="11"/>
        <color theme="1"/>
        <rFont val="Calibri"/>
        <family val="2"/>
        <scheme val="minor"/>
      </rPr>
      <t>, presenting customer characteristics including number of customers, number of customers by meter size, customer type, usage and revenue by meter size, usage and summary of revenue by billing type code,  district, book, and/or by a combination of the above based on a billing date range.</t>
    </r>
  </si>
  <si>
    <r>
      <rPr>
        <b/>
        <sz val="11"/>
        <color theme="1"/>
        <rFont val="Calibri"/>
        <family val="2"/>
        <scheme val="minor"/>
      </rPr>
      <t>Service Pending</t>
    </r>
    <r>
      <rPr>
        <sz val="11"/>
        <color theme="1"/>
        <rFont val="Calibri"/>
        <family val="2"/>
        <scheme val="minor"/>
      </rPr>
      <t xml:space="preserve"> - Showing customers that have been entered that have no connection/service start date.</t>
    </r>
  </si>
  <si>
    <r>
      <t>Inactive Account Report</t>
    </r>
    <r>
      <rPr>
        <sz val="11"/>
        <color theme="1"/>
        <rFont val="Calibri"/>
        <family val="2"/>
        <scheme val="minor"/>
      </rPr>
      <t xml:space="preserve"> that lists all inactive accounts with account balances and ability to choose only account with balances other than 0.</t>
    </r>
  </si>
  <si>
    <r>
      <t>Bill Message Report</t>
    </r>
    <r>
      <rPr>
        <sz val="11"/>
        <color theme="1"/>
        <rFont val="Calibri"/>
        <family val="2"/>
        <scheme val="minor"/>
      </rPr>
      <t xml:space="preserve"> that shows the individual and group messages that will be displayed on the bills.</t>
    </r>
  </si>
  <si>
    <r>
      <rPr>
        <b/>
        <sz val="11"/>
        <color theme="1"/>
        <rFont val="Calibri"/>
        <family val="2"/>
        <scheme val="minor"/>
      </rPr>
      <t>New Customer List and Labels</t>
    </r>
    <r>
      <rPr>
        <sz val="11"/>
        <color theme="1"/>
        <rFont val="Calibri"/>
        <family val="2"/>
        <scheme val="minor"/>
      </rPr>
      <t xml:space="preserve"> based on customer initiation date to mail out new-comer packages</t>
    </r>
  </si>
  <si>
    <r>
      <rPr>
        <b/>
        <sz val="11"/>
        <color theme="1"/>
        <rFont val="Calibri"/>
        <family val="2"/>
        <scheme val="minor"/>
      </rPr>
      <t xml:space="preserve">Customer Letters: </t>
    </r>
    <r>
      <rPr>
        <sz val="11"/>
        <color theme="1"/>
        <rFont val="Calibri"/>
        <family val="2"/>
        <scheme val="minor"/>
      </rPr>
      <t>Ability to pull information based on any field in the application and produce a customized letter (i.e. past due letters,  landlord letters, etc.)</t>
    </r>
  </si>
  <si>
    <r>
      <rPr>
        <b/>
        <sz val="11"/>
        <color theme="1"/>
        <rFont val="Calibri"/>
        <family val="2"/>
        <scheme val="minor"/>
      </rPr>
      <t xml:space="preserve">Interaction History: </t>
    </r>
    <r>
      <rPr>
        <sz val="11"/>
        <color theme="1"/>
        <rFont val="Calibri"/>
        <family val="2"/>
        <scheme val="minor"/>
      </rPr>
      <t>Ability to report on all interactions with a given customer for a user-defined date range, include calls, in-person interactions, emails, etc.</t>
    </r>
  </si>
  <si>
    <r>
      <t xml:space="preserve">Rebate Report: </t>
    </r>
    <r>
      <rPr>
        <sz val="11"/>
        <color theme="1"/>
        <rFont val="Calibri"/>
        <family val="2"/>
        <scheme val="minor"/>
      </rPr>
      <t>Ability to report on the number of rebates given by rebate type and product type (for product-specific rebates).</t>
    </r>
  </si>
  <si>
    <t>Meter Reports</t>
  </si>
  <si>
    <r>
      <t xml:space="preserve">Meter Size Report </t>
    </r>
    <r>
      <rPr>
        <sz val="11"/>
        <color theme="1"/>
        <rFont val="Calibri"/>
        <family val="2"/>
        <scheme val="minor"/>
      </rPr>
      <t>that identifies the number of meters by size and by service.</t>
    </r>
  </si>
  <si>
    <r>
      <t xml:space="preserve">Inactive Meters </t>
    </r>
    <r>
      <rPr>
        <sz val="11"/>
        <color theme="1"/>
        <rFont val="Calibri"/>
        <family val="2"/>
        <scheme val="minor"/>
      </rPr>
      <t>that show meters that have been installed but not billed.</t>
    </r>
  </si>
  <si>
    <t>Billing  Reports</t>
  </si>
  <si>
    <r>
      <rPr>
        <b/>
        <sz val="11"/>
        <color theme="1"/>
        <rFont val="Calibri"/>
        <family val="2"/>
        <scheme val="minor"/>
      </rPr>
      <t xml:space="preserve">Billing Exception Report </t>
    </r>
    <r>
      <rPr>
        <sz val="11"/>
        <color theme="1"/>
        <rFont val="Calibri"/>
        <family val="2"/>
        <scheme val="minor"/>
      </rPr>
      <t>- System automatically generates an exception edit list when reads are imported (zero consumption, missed reads, inactive accounts with consumption, negative consumption, high consumption, low consumption, etc.) with the related customer account information (name, account number, service location).</t>
    </r>
  </si>
  <si>
    <r>
      <t>Billing Report</t>
    </r>
    <r>
      <rPr>
        <sz val="11"/>
        <color theme="1"/>
        <rFont val="Calibri"/>
        <family val="2"/>
        <scheme val="minor"/>
      </rPr>
      <t>, sorted on user-defined criteria, showing name, location address, current period charges by service, date billed, due date, readings, etc.</t>
    </r>
  </si>
  <si>
    <r>
      <rPr>
        <b/>
        <sz val="11"/>
        <color theme="1"/>
        <rFont val="Calibri"/>
        <family val="2"/>
        <scheme val="minor"/>
      </rPr>
      <t xml:space="preserve">Adjustments Report </t>
    </r>
    <r>
      <rPr>
        <sz val="11"/>
        <color theme="1"/>
        <rFont val="Calibri"/>
        <family val="2"/>
        <scheme val="minor"/>
      </rPr>
      <t>displays adjustment details for a date range, service type, or account, showing dollar amount, consumption volume (gallons/cubic ft.) and rate/service code.</t>
    </r>
  </si>
  <si>
    <r>
      <rPr>
        <b/>
        <sz val="11"/>
        <color theme="1"/>
        <rFont val="Calibri"/>
        <family val="2"/>
        <scheme val="minor"/>
      </rPr>
      <t xml:space="preserve">Account Adjustment Detail Report, </t>
    </r>
    <r>
      <rPr>
        <sz val="11"/>
        <color theme="1"/>
        <rFont val="Calibri"/>
        <family val="2"/>
        <scheme val="minor"/>
      </rPr>
      <t>showing  rate codes, consumption amount, dollar amount, and consumption charges broken out for all account adjustments in a given period.</t>
    </r>
  </si>
  <si>
    <r>
      <rPr>
        <b/>
        <sz val="11"/>
        <color theme="1"/>
        <rFont val="Calibri"/>
        <family val="2"/>
        <scheme val="minor"/>
      </rPr>
      <t>Billing Statistics</t>
    </r>
    <r>
      <rPr>
        <sz val="11"/>
        <color theme="1"/>
        <rFont val="Calibri"/>
        <family val="2"/>
        <scheme val="minor"/>
      </rPr>
      <t xml:space="preserve"> Display each months billed and average consumption for a fiscal year based on class of service (single family, multi-family, commercial, irrigation or other user configurable classes, etc.) and billing components (surcharge, consumption, base charge, etc.). Report must be broken out by rate codes, consumption amt., dollar amt., consumption &amp; demand charges.</t>
    </r>
  </si>
  <si>
    <r>
      <rPr>
        <b/>
        <sz val="11"/>
        <color theme="1"/>
        <rFont val="Calibri"/>
        <family val="2"/>
        <scheme val="minor"/>
      </rPr>
      <t>Billing Register</t>
    </r>
    <r>
      <rPr>
        <sz val="11"/>
        <color theme="1"/>
        <rFont val="Calibri"/>
        <family val="2"/>
        <scheme val="minor"/>
      </rPr>
      <t xml:space="preserve"> showing amount billed by charge type and consumption detail of accounts to be billed.</t>
    </r>
  </si>
  <si>
    <r>
      <t xml:space="preserve">Final Bill Listing Report, </t>
    </r>
    <r>
      <rPr>
        <sz val="11"/>
        <color theme="1"/>
        <rFont val="Calibri"/>
        <family val="2"/>
        <scheme val="minor"/>
      </rPr>
      <t xml:space="preserve">showing all customers for a given cycle or date range that will be receiving a final bill. </t>
    </r>
  </si>
  <si>
    <r>
      <t xml:space="preserve">Cycle Report, </t>
    </r>
    <r>
      <rPr>
        <sz val="11"/>
        <color theme="1"/>
        <rFont val="Calibri"/>
        <family val="2"/>
        <scheme val="minor"/>
      </rPr>
      <t>details an individual cycle, route and displays high balances.</t>
    </r>
  </si>
  <si>
    <r>
      <t xml:space="preserve">Top 100 Consumption Users Report by service or cycle </t>
    </r>
    <r>
      <rPr>
        <sz val="11"/>
        <color theme="1"/>
        <rFont val="Calibri"/>
        <family val="2"/>
        <scheme val="minor"/>
      </rPr>
      <t>for a user-specified time period,</t>
    </r>
    <r>
      <rPr>
        <b/>
        <sz val="11"/>
        <color theme="1"/>
        <rFont val="Calibri"/>
        <family val="2"/>
        <scheme val="minor"/>
      </rPr>
      <t xml:space="preserve"> </t>
    </r>
    <r>
      <rPr>
        <sz val="11"/>
        <color theme="1"/>
        <rFont val="Calibri"/>
        <family val="2"/>
        <scheme val="minor"/>
      </rPr>
      <t>detailing highest consumption accounts/customers, providing account and usage information.</t>
    </r>
  </si>
  <si>
    <r>
      <t>Top 100 Billing Users Report by service or cycle</t>
    </r>
    <r>
      <rPr>
        <sz val="11"/>
        <color theme="1"/>
        <rFont val="Calibri"/>
        <family val="2"/>
        <scheme val="minor"/>
      </rPr>
      <t xml:space="preserve"> for a user-specified time period,</t>
    </r>
    <r>
      <rPr>
        <b/>
        <sz val="11"/>
        <color theme="1"/>
        <rFont val="Calibri"/>
        <family val="2"/>
        <scheme val="minor"/>
      </rPr>
      <t xml:space="preserve"> </t>
    </r>
    <r>
      <rPr>
        <sz val="11"/>
        <color theme="1"/>
        <rFont val="Calibri"/>
        <family val="2"/>
        <scheme val="minor"/>
      </rPr>
      <t xml:space="preserve">detailing highest billed accounts/customers, providing account and billing information </t>
    </r>
  </si>
  <si>
    <r>
      <t>Consumption Report</t>
    </r>
    <r>
      <rPr>
        <sz val="11"/>
        <color theme="1"/>
        <rFont val="Calibri"/>
        <family val="2"/>
        <scheme val="minor"/>
      </rPr>
      <t>, by account, showing utility usage over a user-specified time interval.  Flags abnormal usage (high/low/negative, etc.). Report should include meter information, consumption, new and previous readings, days between readings, customer account number and meter reader information.</t>
    </r>
  </si>
  <si>
    <r>
      <rPr>
        <b/>
        <sz val="11"/>
        <color theme="1"/>
        <rFont val="Calibri"/>
        <family val="2"/>
        <scheme val="minor"/>
      </rPr>
      <t>Base vs. Consumption:</t>
    </r>
    <r>
      <rPr>
        <sz val="11"/>
        <color theme="1"/>
        <rFont val="Calibri"/>
        <family val="2"/>
        <scheme val="minor"/>
      </rPr>
      <t xml:space="preserve"> Ability to report the percentage of consumption verses base charges by customer type.</t>
    </r>
  </si>
  <si>
    <r>
      <rPr>
        <b/>
        <sz val="11"/>
        <color theme="1"/>
        <rFont val="Calibri"/>
        <family val="2"/>
        <scheme val="minor"/>
      </rPr>
      <t xml:space="preserve">Allocated vs. Used: </t>
    </r>
    <r>
      <rPr>
        <sz val="11"/>
        <color theme="1"/>
        <rFont val="Calibri"/>
        <family val="2"/>
        <scheme val="minor"/>
      </rPr>
      <t>Ability to show a report comparing water allocated to customers to what they have used in a user-specified time period, broken down by service type and customer type.</t>
    </r>
  </si>
  <si>
    <r>
      <t>Over Allocation Report</t>
    </r>
    <r>
      <rPr>
        <sz val="11"/>
        <color theme="1"/>
        <rFont val="Calibri"/>
        <family val="2"/>
        <scheme val="minor"/>
      </rPr>
      <t xml:space="preserve"> showing all accounts that have exceeded their water budget in a month a certain number of times, with the ability to define the minimum number of occurrences to appear in the report. Shows customer account, service address, water budget, and the amount over budget.</t>
    </r>
  </si>
  <si>
    <r>
      <t>Irrigation Report</t>
    </r>
    <r>
      <rPr>
        <sz val="11"/>
        <color theme="1"/>
        <rFont val="Calibri"/>
        <family val="2"/>
        <scheme val="minor"/>
      </rPr>
      <t xml:space="preserve"> showing consumption against irrigable area for a user-specified period, broken down by cycle, service type, class of service,  and customer type.</t>
    </r>
  </si>
  <si>
    <r>
      <rPr>
        <b/>
        <sz val="11"/>
        <color theme="1"/>
        <rFont val="Calibri"/>
        <family val="2"/>
        <scheme val="minor"/>
      </rPr>
      <t>Revenue Detail</t>
    </r>
    <r>
      <rPr>
        <sz val="11"/>
        <color theme="1"/>
        <rFont val="Calibri"/>
        <family val="2"/>
        <scheme val="minor"/>
      </rPr>
      <t xml:space="preserve"> by class of service for each service (water, sewer, stormwater, etc.) including the utility tax/surcharge for a given time period reporting billed amount.</t>
    </r>
  </si>
  <si>
    <r>
      <t>Customer History</t>
    </r>
    <r>
      <rPr>
        <sz val="11"/>
        <color theme="1"/>
        <rFont val="Calibri"/>
        <family val="2"/>
        <scheme val="minor"/>
      </rPr>
      <t xml:space="preserve">, reporting bills and associated payments receipted by account.  Shows dates, amounts, arrears, penalties, account name, allocation/budget, consumption, and address.  </t>
    </r>
  </si>
  <si>
    <r>
      <t>Customer One-Page Summary Report</t>
    </r>
    <r>
      <rPr>
        <sz val="11"/>
        <color theme="1"/>
        <rFont val="Calibri"/>
        <family val="2"/>
        <scheme val="minor"/>
      </rPr>
      <t xml:space="preserve"> showing a one-year graph of consumption versus water budget allocation.</t>
    </r>
  </si>
  <si>
    <r>
      <t>Customer Receivables Aging</t>
    </r>
    <r>
      <rPr>
        <sz val="11"/>
        <color theme="1"/>
        <rFont val="Calibri"/>
        <family val="2"/>
        <scheme val="minor"/>
      </rPr>
      <t>, presenting aging of user-defined criteria and / or general accounts receivable by customer indicating total amount due and amounts aged by 30, 60, 90 and 120+days, etc.</t>
    </r>
  </si>
  <si>
    <t xml:space="preserve">Ability for users to define whether or not customers will show in multiple aging groups or not. For example, does a user in the 60+ aging list also show in the 30+ aging list. </t>
  </si>
  <si>
    <r>
      <rPr>
        <b/>
        <sz val="11"/>
        <color theme="1"/>
        <rFont val="Calibri"/>
        <family val="2"/>
        <scheme val="minor"/>
      </rPr>
      <t xml:space="preserve">Paperless Report: </t>
    </r>
    <r>
      <rPr>
        <sz val="11"/>
        <color theme="1"/>
        <rFont val="Calibri"/>
        <family val="2"/>
        <scheme val="minor"/>
      </rPr>
      <t xml:space="preserve">Ability to report on the percentage or number of customers on paperless billing. </t>
    </r>
  </si>
  <si>
    <t>Payment  Reports</t>
  </si>
  <si>
    <r>
      <t>Cash Receipts Listing</t>
    </r>
    <r>
      <rPr>
        <sz val="11"/>
        <color theme="1"/>
        <rFont val="Calibri"/>
        <family val="2"/>
        <scheme val="minor"/>
      </rPr>
      <t>, reporting all amounts collected against customer accounts. Can be printed on demand with user-defined criteria prior to posting.</t>
    </r>
  </si>
  <si>
    <r>
      <t xml:space="preserve">Payment Detail and Summary Report - </t>
    </r>
    <r>
      <rPr>
        <sz val="11"/>
        <color theme="1"/>
        <rFont val="Calibri"/>
        <family val="2"/>
        <scheme val="minor"/>
      </rPr>
      <t>By service, shows all payment information in detail and summary for a user defined date range.</t>
    </r>
  </si>
  <si>
    <r>
      <rPr>
        <b/>
        <sz val="11"/>
        <color theme="1"/>
        <rFont val="Calibri"/>
        <family val="2"/>
        <scheme val="minor"/>
      </rPr>
      <t>ACH Report:</t>
    </r>
    <r>
      <rPr>
        <sz val="11"/>
        <color theme="1"/>
        <rFont val="Calibri"/>
        <family val="2"/>
        <scheme val="minor"/>
      </rPr>
      <t xml:space="preserve"> Ability to report active and/or inactive ACH customers based on status.</t>
    </r>
  </si>
  <si>
    <t>Delinquency  Reports</t>
  </si>
  <si>
    <r>
      <t>Delinquent Notices Report</t>
    </r>
    <r>
      <rPr>
        <sz val="11"/>
        <color theme="1"/>
        <rFont val="Calibri"/>
        <family val="2"/>
        <scheme val="minor"/>
      </rPr>
      <t>, a listing generated based on user defined minimum and number of days after payment was due, including applicable penalty amounts added.  Multiple types of notices capability (i.e. a first delinquent notice and a second delinquent notice with different parameters).</t>
    </r>
  </si>
  <si>
    <r>
      <t>Shut Off/Disconnect Criteria Report</t>
    </r>
    <r>
      <rPr>
        <sz val="11"/>
        <color theme="1"/>
        <rFont val="Calibri"/>
        <family val="2"/>
        <scheme val="minor"/>
      </rPr>
      <t>, per cycle, showing accounts with one or more delinquent bills totaling over a user defined amount.</t>
    </r>
  </si>
  <si>
    <r>
      <t xml:space="preserve">Disconnect History, </t>
    </r>
    <r>
      <rPr>
        <sz val="11"/>
        <color theme="1"/>
        <rFont val="Calibri"/>
        <family val="2"/>
        <scheme val="minor"/>
      </rPr>
      <t>per cycle, showing accounts that were disconnected based on a user defined date range, including account number, customer name, and service address.</t>
    </r>
  </si>
  <si>
    <r>
      <t>Delinquency Overview Report</t>
    </r>
    <r>
      <rPr>
        <sz val="11"/>
        <color theme="1"/>
        <rFont val="Calibri"/>
        <family val="2"/>
        <scheme val="minor"/>
      </rPr>
      <t xml:space="preserve"> showing by customer, the amount they are delinquent alongside the amount they were billed. This report must also include any payment arrangements that are set-up, a grouping of number of days delinquent (30+, 60+, 90+), and service status (active vs. shut off). </t>
    </r>
  </si>
  <si>
    <t>Service/Work Order  Reports</t>
  </si>
  <si>
    <r>
      <t xml:space="preserve">Service Order Report - </t>
    </r>
    <r>
      <rPr>
        <sz val="11"/>
        <color theme="1"/>
        <rFont val="Calibri"/>
        <family val="2"/>
        <scheme val="minor"/>
      </rPr>
      <t>shows, by specified date or type or employee, open service orders.</t>
    </r>
  </si>
  <si>
    <r>
      <t xml:space="preserve">Service Order Completion History - </t>
    </r>
    <r>
      <rPr>
        <sz val="11"/>
        <color theme="1"/>
        <rFont val="Calibri"/>
        <family val="2"/>
        <scheme val="minor"/>
      </rPr>
      <t>to provide reporting on data entered for all fields (including user defined) in the completion of the service order.</t>
    </r>
  </si>
  <si>
    <t>Analysis / Forecasting</t>
  </si>
  <si>
    <t>Ability to perform "what if" analysis/forecasting without impacting the data in the live system.</t>
  </si>
  <si>
    <t>System has a environment to test rate increases and adjustments.</t>
  </si>
  <si>
    <t>Ability to perform a “what if” analysis:</t>
  </si>
  <si>
    <t>utilizing current rate calculation vs. proposed rate calculation</t>
  </si>
  <si>
    <t>utilizing current consumption information</t>
  </si>
  <si>
    <t xml:space="preserve">in a trial mode, prior to any updates to actual data, </t>
  </si>
  <si>
    <t>saving results of the analyses to a separate file (i.e. exporting to Excel) or printing it</t>
  </si>
  <si>
    <t>on individual accounts and view the results at the account or department level.</t>
  </si>
  <si>
    <t xml:space="preserve">allowing the user to adjust the rates on a configurable basis (i.e. amount, percent, etc.)  for a particular service, customer type (commercial, residential, etc.), billing cycle, and/or route. </t>
  </si>
  <si>
    <r>
      <rPr>
        <b/>
        <sz val="11"/>
        <color theme="1"/>
        <rFont val="Calibri"/>
        <family val="2"/>
        <scheme val="minor"/>
      </rPr>
      <t>Conservation Report</t>
    </r>
    <r>
      <rPr>
        <sz val="11"/>
        <color theme="1"/>
        <rFont val="Calibri"/>
        <family val="2"/>
        <scheme val="minor"/>
      </rPr>
      <t>- Ability to report on conservation efforts, including the option to set multiple user-defined time periods where customer water conservation improvements occurred, to track and compare usage history.</t>
    </r>
  </si>
  <si>
    <t>Ability to export user defined consumption/usage data for analysis.</t>
  </si>
  <si>
    <r>
      <rPr>
        <b/>
        <sz val="11"/>
        <color theme="1"/>
        <rFont val="Calibri"/>
        <family val="2"/>
        <scheme val="minor"/>
      </rPr>
      <t xml:space="preserve">Unbilled Revenue - </t>
    </r>
    <r>
      <rPr>
        <sz val="11"/>
        <color theme="1"/>
        <rFont val="Calibri"/>
        <family val="2"/>
        <scheme val="minor"/>
      </rPr>
      <t>Ability to calculate/forecast and report annually on revenue that is unbilled but earned. (e.g. Service billed in July, but consumed in June).</t>
    </r>
  </si>
  <si>
    <t>Ability to consolidate different customer types (e.g. Residential-owner + residential-tenant + residential-unknown= Residential) and service types (e.g. water-domestic + irrigation-domestic= Domestic)  for reporting and analysis purposes.</t>
  </si>
  <si>
    <t>Objective: To automate and optimize the service/work order process.</t>
  </si>
  <si>
    <t>Service/Work Order Requirements</t>
  </si>
  <si>
    <t>System provides an integrated utility service order function that integrates to the utility customer account for customer service and charge/billing purposes</t>
  </si>
  <si>
    <t>System provides functionality to manage utility service orders associated with the a customer account.</t>
  </si>
  <si>
    <t>System has ability to enter customer account information and identify the related necessary service order activities:</t>
  </si>
  <si>
    <t>New Account</t>
  </si>
  <si>
    <t>Cut/Shut offs</t>
  </si>
  <si>
    <t>Special reads</t>
  </si>
  <si>
    <t>Change or repair meter</t>
  </si>
  <si>
    <t>Unusual Consumption check based on meter type</t>
  </si>
  <si>
    <t>Final reads</t>
  </si>
  <si>
    <t>Consumption on inactive accounts</t>
  </si>
  <si>
    <t>Unlimited user defined types</t>
  </si>
  <si>
    <t>Ability to record results of meter inspections into the system.</t>
  </si>
  <si>
    <t>Ability to store meter maintenance information.</t>
  </si>
  <si>
    <t>Ability to create user-defined service order types.</t>
  </si>
  <si>
    <t>Ability to automatically assign service orders to staff based on type.</t>
  </si>
  <si>
    <t>Ability to automatically create service orders and manage scheduled, in-progress, and completed service orders.</t>
  </si>
  <si>
    <t>Ability for service order completion to result in data field changes in the system (e.g. meter status).</t>
  </si>
  <si>
    <t>Ability to set recurring service orders for an account to check on a meter every X months.</t>
  </si>
  <si>
    <t>Automatically prompts service order generation based on input from meter readers and automated meter reader error codes.</t>
  </si>
  <si>
    <t>Ability to generate an automatic cut/shut-off service/work order, as defined by user, based on the cut/shut-off report.</t>
  </si>
  <si>
    <t>Ability to automatically create fees/charges based on the type of service order (i.e. water pressure check, fee applies; turn on, fee applies; new customer, initiation fee; etc.).</t>
  </si>
  <si>
    <t>Ability to generate a lock off service/work orders, for any account that has an inactive status and has reported consumption after the date of the final read.</t>
  </si>
  <si>
    <t>System automatically populates service/work orders with information such as request date, person or department initiating request, job type, due date and comments.</t>
  </si>
  <si>
    <t xml:space="preserve">Ability to automatically generate and mail letters to customers based on the completion of certain service order types. </t>
  </si>
  <si>
    <t>Ability to inquire on all outstanding service orders.  Provides the flexibility to list information by job type, request date or due date.</t>
  </si>
  <si>
    <t xml:space="preserve">Ability to either assign service orders to specific staff, or allow staff to work on service orders from a queue of available service orders. </t>
  </si>
  <si>
    <t xml:space="preserve">Ability to automatically assign service/work orders by location or type. </t>
  </si>
  <si>
    <t>Ability to apply multiple miscellaneous charges to a single service order.</t>
  </si>
  <si>
    <t>Ability to automatically create a service order if a customer has multiple consecutive leak alerts.</t>
  </si>
  <si>
    <t>When a payment is entered or imported, system can compare it against all customers with a lock off status and automatically create a service/work order to turn the meter back on.</t>
  </si>
  <si>
    <t>Ability to track multiple stages of service order completion, such as field completion and back-office finalization.</t>
  </si>
  <si>
    <t xml:space="preserve">Ability to track multiple dates related to a services order, including date requested, date completed in the field, and date completed in the back office. </t>
  </si>
  <si>
    <t>System allows users to change a service order type after it is opened.</t>
  </si>
  <si>
    <t>Ability to consolidate all service orders for the same service address due on same day</t>
  </si>
  <si>
    <t>Mobile</t>
  </si>
  <si>
    <t>Ability to send service orders to a mobile device for completion (describe in comments the devices this functions on)</t>
  </si>
  <si>
    <t>Ability to create new service orders in the field from the mobile device.</t>
  </si>
  <si>
    <t>Ability to look up customer information from a mobile device.</t>
  </si>
  <si>
    <t>Ability to input a manual meter read from a mobile device.</t>
  </si>
  <si>
    <t xml:space="preserve">Objective: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</si>
</sst>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sz val="10"/>
      <name val="Arial"/>
      <family val="2"/>
    </font>
    <font>
      <sz val="10"/>
      <color theme="1"/>
      <name val="Calibri"/>
      <family val="2"/>
      <scheme val="minor"/>
    </font>
    <font>
      <sz val="11"/>
      <color indexed="8"/>
      <name val="Calibri"/>
      <family val="2"/>
      <scheme val="minor"/>
    </font>
    <font>
      <b/>
      <sz val="14"/>
      <color theme="0"/>
      <name val="Calibri"/>
      <family val="2"/>
      <scheme val="minor"/>
    </font>
    <font>
      <i/>
      <sz val="11"/>
      <color theme="0"/>
      <name val="Calibri"/>
      <family val="2"/>
      <scheme val="minor"/>
    </font>
    <font>
      <sz val="11"/>
      <color theme="0" tint="-0.249977111117893"/>
      <name val="Calibri"/>
      <family val="2"/>
      <scheme val="minor"/>
    </font>
    <font>
      <b/>
      <u/>
      <sz val="11"/>
      <color theme="0" tint="-0.34998626667073579"/>
      <name val="Calibri"/>
      <family val="2"/>
      <scheme val="minor"/>
    </font>
    <font>
      <sz val="11"/>
      <color theme="0" tint="-0.34998626667073579"/>
      <name val="Calibri"/>
      <family val="2"/>
      <scheme val="minor"/>
    </font>
    <font>
      <u/>
      <sz val="11"/>
      <color theme="0" tint="-0.34998626667073579"/>
      <name val="Calibri"/>
      <family val="2"/>
      <scheme val="minor"/>
    </font>
    <font>
      <b/>
      <sz val="11"/>
      <color theme="0" tint="-0.34998626667073579"/>
      <name val="Calibri"/>
      <family val="2"/>
      <scheme val="minor"/>
    </font>
    <font>
      <b/>
      <i/>
      <sz val="11"/>
      <color theme="0"/>
      <name val="Calibri"/>
      <family val="2"/>
      <scheme val="minor"/>
    </font>
    <font>
      <sz val="10"/>
      <name val="Calibri"/>
      <family val="2"/>
      <scheme val="minor"/>
    </font>
    <font>
      <b/>
      <i/>
      <sz val="11"/>
      <color theme="1"/>
      <name val="Calibri"/>
      <family val="2"/>
      <scheme val="minor"/>
    </font>
    <font>
      <b/>
      <sz val="12"/>
      <color theme="0"/>
      <name val="Calibri"/>
      <family val="2"/>
      <scheme val="minor"/>
    </font>
    <font>
      <b/>
      <sz val="8"/>
      <color theme="0" tint="-4.9989318521683403E-2"/>
      <name val="Calibri"/>
      <family val="2"/>
      <scheme val="minor"/>
    </font>
    <font>
      <sz val="11"/>
      <color theme="0" tint="-4.9989318521683403E-2"/>
      <name val="Calibri"/>
      <family val="2"/>
      <scheme val="minor"/>
    </font>
    <font>
      <b/>
      <sz val="12"/>
      <color theme="0" tint="-4.9989318521683403E-2"/>
      <name val="Calibri"/>
      <family val="2"/>
      <scheme val="minor"/>
    </font>
    <font>
      <b/>
      <sz val="12"/>
      <name val="Calibri"/>
      <family val="2"/>
      <scheme val="minor"/>
    </font>
    <font>
      <b/>
      <sz val="20"/>
      <color theme="1"/>
      <name val="Calibri"/>
      <family val="2"/>
      <scheme val="minor"/>
    </font>
    <font>
      <b/>
      <sz val="12"/>
      <color rgb="FFFF0000"/>
      <name val="Calibri"/>
      <family val="2"/>
      <scheme val="minor"/>
    </font>
    <font>
      <sz val="11"/>
      <color rgb="FFFFFF00"/>
      <name val="Calibri"/>
      <family val="2"/>
      <scheme val="minor"/>
    </font>
    <font>
      <b/>
      <sz val="16"/>
      <color theme="1"/>
      <name val="Calibri"/>
      <family val="2"/>
      <scheme val="minor"/>
    </font>
    <font>
      <b/>
      <sz val="11"/>
      <color rgb="FFFFFF00"/>
      <name val="Calibri"/>
      <family val="2"/>
      <scheme val="minor"/>
    </font>
    <font>
      <b/>
      <sz val="12"/>
      <color rgb="FFFFFF00"/>
      <name val="Calibri"/>
      <family val="2"/>
      <scheme val="minor"/>
    </font>
    <font>
      <sz val="11"/>
      <name val="Calibri"/>
      <family val="2"/>
      <scheme val="minor"/>
    </font>
    <font>
      <b/>
      <sz val="11"/>
      <name val="Calibri"/>
      <family val="2"/>
      <scheme val="minor"/>
    </font>
    <font>
      <sz val="9"/>
      <color theme="1"/>
      <name val="Calibri"/>
      <family val="2"/>
      <scheme val="minor"/>
    </font>
    <font>
      <sz val="5"/>
      <color theme="0"/>
      <name val="Calibri"/>
      <family val="2"/>
      <scheme val="minor"/>
    </font>
    <font>
      <u/>
      <sz val="11"/>
      <color theme="1"/>
      <name val="Calibri"/>
      <family val="2"/>
      <scheme val="minor"/>
    </font>
    <font>
      <vertAlign val="subscript"/>
      <sz val="11"/>
      <color theme="1"/>
      <name val="Calibri"/>
      <family val="2"/>
      <scheme val="minor"/>
    </font>
    <font>
      <b/>
      <vertAlign val="subscript"/>
      <sz val="11"/>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807F83"/>
        <bgColor indexed="64"/>
      </patternFill>
    </fill>
    <fill>
      <patternFill patternType="solid">
        <fgColor rgb="FF56A0D3"/>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rgb="FFE58E1A"/>
        <bgColor indexed="64"/>
      </patternFill>
    </fill>
    <fill>
      <patternFill patternType="solid">
        <fgColor rgb="FF754200"/>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539B"/>
      </top>
      <bottom/>
      <diagonal/>
    </border>
    <border>
      <left style="medium">
        <color rgb="FF00539B"/>
      </left>
      <right/>
      <top style="medium">
        <color rgb="FF00539B"/>
      </top>
      <bottom style="medium">
        <color rgb="FF00539B"/>
      </bottom>
      <diagonal/>
    </border>
    <border>
      <left/>
      <right/>
      <top style="medium">
        <color rgb="FF00539B"/>
      </top>
      <bottom style="medium">
        <color rgb="FF00539B"/>
      </bottom>
      <diagonal/>
    </border>
    <border>
      <left/>
      <right style="medium">
        <color rgb="FF00539B"/>
      </right>
      <top style="medium">
        <color rgb="FF00539B"/>
      </top>
      <bottom style="medium">
        <color rgb="FF00539B"/>
      </bottom>
      <diagonal/>
    </border>
    <border>
      <left style="medium">
        <color rgb="FF00539B"/>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rgb="FF00539B"/>
      </left>
      <right style="medium">
        <color theme="0"/>
      </right>
      <top style="thin">
        <color theme="0"/>
      </top>
      <bottom style="medium">
        <color rgb="FF00539B"/>
      </bottom>
      <diagonal/>
    </border>
    <border>
      <left style="medium">
        <color theme="0"/>
      </left>
      <right style="medium">
        <color theme="0"/>
      </right>
      <top style="thin">
        <color theme="0"/>
      </top>
      <bottom style="medium">
        <color rgb="FF00539B"/>
      </bottom>
      <diagonal/>
    </border>
    <border>
      <left style="medium">
        <color theme="0"/>
      </left>
      <right style="thin">
        <color theme="0"/>
      </right>
      <top style="medium">
        <color theme="0"/>
      </top>
      <bottom style="medium">
        <color theme="0"/>
      </bottom>
      <diagonal/>
    </border>
    <border>
      <left style="thin">
        <color theme="0"/>
      </left>
      <right/>
      <top/>
      <bottom/>
      <diagonal/>
    </border>
    <border>
      <left style="thin">
        <color theme="0"/>
      </left>
      <right/>
      <top style="medium">
        <color theme="0"/>
      </top>
      <bottom/>
      <diagonal/>
    </border>
    <border>
      <left style="thin">
        <color theme="0"/>
      </left>
      <right/>
      <top/>
      <bottom style="medium">
        <color theme="0"/>
      </bottom>
      <diagonal/>
    </border>
    <border>
      <left style="thin">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539B"/>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theme="0"/>
      </left>
      <right style="medium">
        <color theme="0"/>
      </right>
      <top style="medium">
        <color theme="0"/>
      </top>
      <bottom/>
      <diagonal/>
    </border>
    <border>
      <left style="medium">
        <color theme="0"/>
      </left>
      <right/>
      <top style="thin">
        <color theme="0"/>
      </top>
      <bottom style="thin">
        <color theme="0"/>
      </bottom>
      <diagonal/>
    </border>
    <border>
      <left style="medium">
        <color theme="0"/>
      </left>
      <right/>
      <top style="thin">
        <color theme="0"/>
      </top>
      <bottom style="medium">
        <color rgb="FF00539B"/>
      </bottom>
      <diagonal/>
    </border>
    <border>
      <left/>
      <right style="medium">
        <color rgb="FF00539B"/>
      </right>
      <top style="thin">
        <color theme="0"/>
      </top>
      <bottom style="thin">
        <color theme="0"/>
      </bottom>
      <diagonal/>
    </border>
    <border>
      <left/>
      <right style="medium">
        <color rgb="FF00539B"/>
      </right>
      <top style="thin">
        <color theme="0"/>
      </top>
      <bottom style="medium">
        <color rgb="FF00539B"/>
      </bottom>
      <diagonal/>
    </border>
    <border>
      <left style="thin">
        <color theme="0"/>
      </left>
      <right style="thin">
        <color theme="0"/>
      </right>
      <top style="thin">
        <color theme="0"/>
      </top>
      <bottom style="thin">
        <color theme="0"/>
      </bottom>
      <diagonal/>
    </border>
    <border>
      <left style="medium">
        <color rgb="FF00539B"/>
      </left>
      <right/>
      <top style="medium">
        <color rgb="FF00539B"/>
      </top>
      <bottom style="thin">
        <color theme="0"/>
      </bottom>
      <diagonal/>
    </border>
    <border>
      <left style="medium">
        <color rgb="FF00539B"/>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rgb="FF00539B"/>
      </left>
      <right/>
      <top style="medium">
        <color theme="0"/>
      </top>
      <bottom style="medium">
        <color theme="0"/>
      </bottom>
      <diagonal/>
    </border>
    <border>
      <left/>
      <right style="medium">
        <color rgb="FF00539B"/>
      </right>
      <top style="medium">
        <color theme="0"/>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thin">
        <color theme="0"/>
      </left>
      <right style="thin">
        <color theme="0"/>
      </right>
      <top style="medium">
        <color theme="0"/>
      </top>
      <bottom style="medium">
        <color theme="0"/>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bottom style="thick">
        <color theme="0" tint="-0.34998626667073579"/>
      </bottom>
      <diagonal/>
    </border>
    <border>
      <left style="thin">
        <color theme="0"/>
      </left>
      <right/>
      <top style="thin">
        <color theme="0"/>
      </top>
      <bottom style="thin">
        <color theme="0"/>
      </bottom>
      <diagonal/>
    </border>
    <border>
      <left style="thin">
        <color theme="0"/>
      </left>
      <right/>
      <top style="thin">
        <color theme="0"/>
      </top>
      <bottom style="medium">
        <color rgb="FF00539B"/>
      </bottom>
      <diagonal/>
    </border>
    <border>
      <left/>
      <right/>
      <top style="thin">
        <color theme="0"/>
      </top>
      <bottom style="thin">
        <color theme="0"/>
      </bottom>
      <diagonal/>
    </border>
    <border>
      <left style="thin">
        <color theme="0"/>
      </left>
      <right/>
      <top/>
      <bottom style="thin">
        <color theme="0"/>
      </bottom>
      <diagonal/>
    </border>
    <border>
      <left/>
      <right/>
      <top style="medium">
        <color rgb="FF00539B"/>
      </top>
      <bottom style="thin">
        <color theme="0"/>
      </bottom>
      <diagonal/>
    </border>
    <border>
      <left/>
      <right style="medium">
        <color theme="0"/>
      </right>
      <top style="medium">
        <color theme="0"/>
      </top>
      <bottom style="medium">
        <color theme="0"/>
      </bottom>
      <diagonal/>
    </border>
    <border>
      <left/>
      <right/>
      <top style="medium">
        <color rgb="FF00539B"/>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rgb="FF00539B"/>
      </right>
      <top style="medium">
        <color theme="0"/>
      </top>
      <bottom style="medium">
        <color rgb="FF00539B"/>
      </bottom>
      <diagonal/>
    </border>
    <border>
      <left style="medium">
        <color indexed="64"/>
      </left>
      <right/>
      <top/>
      <bottom/>
      <diagonal/>
    </border>
    <border>
      <left/>
      <right style="medium">
        <color indexed="64"/>
      </right>
      <top/>
      <bottom/>
      <diagonal/>
    </border>
    <border>
      <left/>
      <right style="medium">
        <color indexed="64"/>
      </right>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rgb="FF00539B"/>
      </right>
      <top style="thin">
        <color theme="0"/>
      </top>
      <bottom style="thin">
        <color theme="0"/>
      </bottom>
      <diagonal/>
    </border>
    <border>
      <left style="thin">
        <color indexed="64"/>
      </left>
      <right/>
      <top style="thin">
        <color indexed="64"/>
      </top>
      <bottom style="thin">
        <color indexed="64"/>
      </bottom>
      <diagonal/>
    </border>
    <border>
      <left style="medium">
        <color rgb="FF00539B"/>
      </left>
      <right style="medium">
        <color rgb="FF00539B"/>
      </right>
      <top style="medium">
        <color rgb="FF00539B"/>
      </top>
      <bottom style="thin">
        <color theme="0"/>
      </bottom>
      <diagonal/>
    </border>
    <border>
      <left style="medium">
        <color rgb="FF00539B"/>
      </left>
      <right/>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medium">
        <color rgb="FF00539B"/>
      </right>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style="medium">
        <color rgb="FF00539B"/>
      </right>
      <top/>
      <bottom style="thin">
        <color theme="0"/>
      </bottom>
      <diagonal/>
    </border>
    <border>
      <left style="medium">
        <color rgb="FF00539B"/>
      </left>
      <right style="medium">
        <color rgb="FF00539B"/>
      </right>
      <top style="medium">
        <color rgb="FF00539B"/>
      </top>
      <bottom/>
      <diagonal/>
    </border>
    <border>
      <left style="medium">
        <color rgb="FF00539B"/>
      </left>
      <right style="medium">
        <color rgb="FF00539B"/>
      </right>
      <top/>
      <bottom/>
      <diagonal/>
    </border>
    <border>
      <left style="medium">
        <color rgb="FF00539B"/>
      </left>
      <right style="medium">
        <color rgb="FF00539B"/>
      </right>
      <top/>
      <bottom style="medium">
        <color rgb="FF00539B"/>
      </bottom>
      <diagonal/>
    </border>
    <border>
      <left style="thick">
        <color rgb="FF807F83"/>
      </left>
      <right style="thick">
        <color rgb="FF807F83"/>
      </right>
      <top style="thick">
        <color rgb="FF807F83"/>
      </top>
      <bottom style="thick">
        <color rgb="FF807F83"/>
      </bottom>
      <diagonal/>
    </border>
    <border>
      <left style="thin">
        <color indexed="64"/>
      </left>
      <right style="thin">
        <color indexed="64"/>
      </right>
      <top style="thin">
        <color indexed="64"/>
      </top>
      <bottom/>
      <diagonal/>
    </border>
  </borders>
  <cellStyleXfs count="62">
    <xf numFmtId="0" fontId="0" fillId="0" borderId="0"/>
    <xf numFmtId="9" fontId="1" fillId="0" borderId="0" applyFont="0" applyFill="0" applyBorder="0" applyAlignment="0" applyProtection="0"/>
    <xf numFmtId="0" fontId="1" fillId="0" borderId="0"/>
    <xf numFmtId="0" fontId="1" fillId="0" borderId="0"/>
    <xf numFmtId="0" fontId="6" fillId="0" borderId="0"/>
    <xf numFmtId="0" fontId="1" fillId="0" borderId="0"/>
    <xf numFmtId="0" fontId="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436">
    <xf numFmtId="0" fontId="0" fillId="0" borderId="0" xfId="0"/>
    <xf numFmtId="9" fontId="0" fillId="0" borderId="0" xfId="1"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right" vertical="top"/>
    </xf>
    <xf numFmtId="0" fontId="0" fillId="3" borderId="0" xfId="0" applyFont="1" applyFill="1" applyAlignment="1">
      <alignment vertical="top"/>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0" xfId="0" applyFont="1" applyAlignment="1">
      <alignment vertical="center"/>
    </xf>
    <xf numFmtId="0" fontId="9" fillId="0"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xf>
    <xf numFmtId="0" fontId="11" fillId="5" borderId="5" xfId="0" applyFont="1" applyFill="1" applyBorder="1" applyAlignment="1">
      <alignment horizontal="right" vertical="top"/>
    </xf>
    <xf numFmtId="10" fontId="0" fillId="4" borderId="6" xfId="1" applyNumberFormat="1" applyFont="1" applyFill="1" applyBorder="1" applyAlignment="1">
      <alignment horizontal="center" vertical="top"/>
    </xf>
    <xf numFmtId="0" fontId="0" fillId="9" borderId="13" xfId="0" applyFont="1" applyFill="1" applyBorder="1" applyAlignment="1">
      <alignment horizontal="left" vertical="top"/>
    </xf>
    <xf numFmtId="0" fontId="0" fillId="9" borderId="14" xfId="0" applyFont="1" applyFill="1" applyBorder="1" applyAlignment="1">
      <alignment horizontal="left" vertical="top"/>
    </xf>
    <xf numFmtId="0" fontId="4" fillId="8" borderId="0" xfId="0" applyFont="1" applyFill="1" applyBorder="1" applyAlignment="1">
      <alignment vertical="top"/>
    </xf>
    <xf numFmtId="0" fontId="0" fillId="8" borderId="13" xfId="0" applyFont="1" applyFill="1" applyBorder="1" applyAlignment="1">
      <alignment horizontal="left" vertical="top"/>
    </xf>
    <xf numFmtId="0" fontId="3" fillId="8" borderId="15" xfId="0" applyFont="1" applyFill="1" applyBorder="1" applyAlignment="1">
      <alignment vertical="top"/>
    </xf>
    <xf numFmtId="0" fontId="4" fillId="8" borderId="0" xfId="0" applyFont="1" applyFill="1" applyBorder="1" applyAlignment="1">
      <alignment horizontal="left" vertical="top" wrapText="1"/>
    </xf>
    <xf numFmtId="0" fontId="4"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0" fontId="15" fillId="8" borderId="0" xfId="0" applyFont="1" applyFill="1" applyBorder="1" applyAlignment="1">
      <alignment horizontal="center" vertical="center"/>
    </xf>
    <xf numFmtId="0" fontId="12" fillId="8" borderId="0" xfId="0" applyFont="1" applyFill="1" applyBorder="1" applyAlignment="1">
      <alignment horizontal="center" vertical="center" wrapText="1"/>
    </xf>
    <xf numFmtId="0" fontId="12" fillId="8" borderId="0" xfId="0" applyFont="1" applyFill="1" applyBorder="1" applyAlignment="1">
      <alignment horizontal="left" vertical="top" wrapText="1"/>
    </xf>
    <xf numFmtId="0" fontId="14" fillId="8" borderId="0" xfId="0" applyFont="1" applyFill="1" applyBorder="1" applyAlignment="1">
      <alignment horizontal="center" vertical="center" wrapText="1"/>
    </xf>
    <xf numFmtId="0" fontId="14" fillId="8" borderId="0" xfId="0" applyFont="1" applyFill="1" applyBorder="1" applyAlignment="1">
      <alignment horizontal="left" vertical="top" wrapText="1"/>
    </xf>
    <xf numFmtId="0" fontId="13" fillId="8" borderId="0" xfId="0" applyFont="1" applyFill="1" applyBorder="1" applyAlignment="1">
      <alignment horizontal="center" vertical="center"/>
    </xf>
    <xf numFmtId="0" fontId="14" fillId="8" borderId="0" xfId="0" applyFont="1" applyFill="1" applyBorder="1" applyAlignment="1">
      <alignment vertical="top"/>
    </xf>
    <xf numFmtId="0" fontId="16" fillId="8" borderId="0" xfId="0" applyFont="1" applyFill="1" applyBorder="1" applyAlignment="1">
      <alignment horizontal="center" vertical="center"/>
    </xf>
    <xf numFmtId="164" fontId="14" fillId="8" borderId="0" xfId="1" applyNumberFormat="1" applyFont="1" applyFill="1" applyBorder="1" applyAlignment="1">
      <alignment horizontal="center" vertical="center"/>
    </xf>
    <xf numFmtId="0" fontId="4" fillId="8" borderId="16" xfId="0" applyFont="1" applyFill="1" applyBorder="1" applyAlignment="1">
      <alignment vertical="top" wrapText="1"/>
    </xf>
    <xf numFmtId="0" fontId="4" fillId="8" borderId="0" xfId="0" applyFont="1" applyFill="1" applyBorder="1" applyAlignment="1">
      <alignment vertical="top" wrapText="1"/>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23" xfId="0" applyFont="1" applyFill="1" applyBorder="1" applyAlignment="1">
      <alignment horizontal="center" vertical="center"/>
    </xf>
    <xf numFmtId="9" fontId="17" fillId="11" borderId="26" xfId="0" applyNumberFormat="1" applyFont="1" applyFill="1" applyBorder="1" applyAlignment="1">
      <alignment horizontal="center" vertical="center"/>
    </xf>
    <xf numFmtId="0" fontId="2" fillId="8" borderId="21" xfId="0" applyFont="1" applyFill="1" applyBorder="1" applyAlignment="1">
      <alignment horizontal="center" vertical="top"/>
    </xf>
    <xf numFmtId="9" fontId="3" fillId="0" borderId="21" xfId="0" applyNumberFormat="1" applyFont="1" applyFill="1" applyBorder="1" applyAlignment="1">
      <alignment horizontal="center" vertical="center"/>
    </xf>
    <xf numFmtId="9" fontId="3" fillId="2" borderId="21" xfId="0" applyNumberFormat="1" applyFont="1" applyFill="1" applyBorder="1" applyAlignment="1">
      <alignment horizontal="center" vertical="center"/>
    </xf>
    <xf numFmtId="9" fontId="3" fillId="2" borderId="23" xfId="0" applyNumberFormat="1" applyFont="1" applyFill="1" applyBorder="1" applyAlignment="1">
      <alignment horizontal="center" vertical="center"/>
    </xf>
    <xf numFmtId="0" fontId="0" fillId="7" borderId="17" xfId="0" applyFont="1" applyFill="1" applyBorder="1" applyAlignment="1">
      <alignment vertical="top"/>
    </xf>
    <xf numFmtId="0" fontId="0" fillId="8" borderId="12" xfId="0" applyFont="1" applyFill="1" applyBorder="1" applyAlignment="1">
      <alignment vertical="top"/>
    </xf>
    <xf numFmtId="0" fontId="0" fillId="8" borderId="0" xfId="0" applyFont="1" applyFill="1" applyAlignment="1">
      <alignment vertical="top"/>
    </xf>
    <xf numFmtId="0" fontId="0" fillId="0" borderId="0" xfId="0" applyFont="1" applyFill="1" applyAlignment="1">
      <alignment vertical="top"/>
    </xf>
    <xf numFmtId="0" fontId="0" fillId="8"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2" borderId="0" xfId="0" applyFont="1" applyFill="1" applyBorder="1" applyAlignment="1">
      <alignment horizontal="left" vertical="center"/>
    </xf>
    <xf numFmtId="0" fontId="0" fillId="0" borderId="0" xfId="0" applyFont="1" applyAlignment="1">
      <alignment horizontal="center" vertical="top"/>
    </xf>
    <xf numFmtId="9" fontId="3" fillId="5" borderId="29" xfId="1" applyFont="1" applyFill="1" applyBorder="1" applyAlignment="1">
      <alignment horizontal="center" vertical="top"/>
    </xf>
    <xf numFmtId="9" fontId="3" fillId="5" borderId="30" xfId="1" applyFont="1" applyFill="1" applyBorder="1" applyAlignment="1">
      <alignment vertical="top"/>
    </xf>
    <xf numFmtId="10" fontId="0" fillId="2" borderId="31" xfId="0" applyNumberFormat="1" applyFont="1" applyFill="1" applyBorder="1" applyAlignment="1">
      <alignment horizontal="center" vertical="top"/>
    </xf>
    <xf numFmtId="10" fontId="0" fillId="0" borderId="31" xfId="0" applyNumberFormat="1" applyFont="1" applyFill="1" applyBorder="1" applyAlignment="1">
      <alignment horizontal="center" vertical="top"/>
    </xf>
    <xf numFmtId="2" fontId="0" fillId="2" borderId="33" xfId="0" applyNumberFormat="1" applyFont="1" applyFill="1" applyBorder="1" applyAlignment="1">
      <alignment vertical="top"/>
    </xf>
    <xf numFmtId="2" fontId="0" fillId="0" borderId="33" xfId="0" applyNumberFormat="1" applyFont="1" applyFill="1" applyBorder="1" applyAlignment="1">
      <alignment vertical="top"/>
    </xf>
    <xf numFmtId="0" fontId="0" fillId="7" borderId="0" xfId="0" applyFont="1" applyFill="1" applyBorder="1" applyAlignment="1">
      <alignment vertical="top"/>
    </xf>
    <xf numFmtId="0" fontId="3" fillId="8" borderId="0" xfId="0" applyFont="1" applyFill="1" applyAlignment="1">
      <alignment horizontal="center" vertical="center"/>
    </xf>
    <xf numFmtId="0" fontId="2" fillId="5" borderId="36" xfId="0" applyFont="1" applyFill="1" applyBorder="1" applyAlignment="1">
      <alignment horizontal="left" vertical="center"/>
    </xf>
    <xf numFmtId="3" fontId="0" fillId="2" borderId="18" xfId="0" applyNumberFormat="1" applyFont="1" applyFill="1" applyBorder="1" applyAlignment="1">
      <alignment horizontal="center" vertical="center"/>
    </xf>
    <xf numFmtId="0" fontId="2" fillId="9" borderId="36" xfId="0" applyFont="1" applyFill="1" applyBorder="1" applyAlignment="1">
      <alignment horizontal="left" vertical="center"/>
    </xf>
    <xf numFmtId="3" fontId="0" fillId="0" borderId="18"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2" fillId="13" borderId="36" xfId="0" applyFont="1" applyFill="1" applyBorder="1" applyAlignment="1">
      <alignment horizontal="left" vertical="center"/>
    </xf>
    <xf numFmtId="0" fontId="2" fillId="14" borderId="36" xfId="0" applyFont="1" applyFill="1" applyBorder="1" applyAlignment="1">
      <alignment horizontal="left" vertical="center"/>
    </xf>
    <xf numFmtId="9" fontId="17" fillId="11" borderId="38" xfId="0" applyNumberFormat="1" applyFont="1" applyFill="1" applyBorder="1" applyAlignment="1">
      <alignment horizontal="center" vertical="center"/>
    </xf>
    <xf numFmtId="9" fontId="17" fillId="11" borderId="39" xfId="0" applyNumberFormat="1" applyFont="1" applyFill="1" applyBorder="1" applyAlignment="1">
      <alignment horizontal="center" vertical="center"/>
    </xf>
    <xf numFmtId="9" fontId="17" fillId="11" borderId="4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2" borderId="41"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0" fontId="2" fillId="5" borderId="23" xfId="0" applyFont="1" applyFill="1" applyBorder="1" applyAlignment="1">
      <alignment horizontal="left" vertical="center"/>
    </xf>
    <xf numFmtId="3" fontId="17" fillId="5" borderId="24" xfId="0" applyNumberFormat="1" applyFont="1" applyFill="1" applyBorder="1" applyAlignment="1">
      <alignment horizontal="center" vertical="center"/>
    </xf>
    <xf numFmtId="3" fontId="2" fillId="5" borderId="24" xfId="0" applyNumberFormat="1" applyFont="1" applyFill="1" applyBorder="1" applyAlignment="1">
      <alignment horizontal="center" vertical="center"/>
    </xf>
    <xf numFmtId="0" fontId="2" fillId="7" borderId="36" xfId="0" applyFont="1" applyFill="1" applyBorder="1" applyAlignment="1">
      <alignment horizontal="left" vertical="center"/>
    </xf>
    <xf numFmtId="0" fontId="2" fillId="6" borderId="36" xfId="0" applyFont="1" applyFill="1" applyBorder="1" applyAlignment="1">
      <alignment horizontal="left" vertical="center"/>
    </xf>
    <xf numFmtId="0" fontId="0" fillId="8" borderId="0" xfId="0" applyFill="1" applyBorder="1"/>
    <xf numFmtId="0" fontId="0" fillId="11" borderId="0" xfId="0" applyFill="1" applyBorder="1"/>
    <xf numFmtId="0" fontId="2" fillId="10" borderId="42" xfId="0" applyFont="1" applyFill="1" applyBorder="1" applyAlignment="1">
      <alignment horizontal="left" vertical="center" indent="1"/>
    </xf>
    <xf numFmtId="14" fontId="2" fillId="10" borderId="42" xfId="0" applyNumberFormat="1" applyFont="1" applyFill="1" applyBorder="1" applyAlignment="1">
      <alignment horizontal="left" vertical="center" indent="1"/>
    </xf>
    <xf numFmtId="0" fontId="2" fillId="10" borderId="42" xfId="0" applyFont="1" applyFill="1" applyBorder="1" applyAlignment="1">
      <alignment horizontal="center" vertical="center"/>
    </xf>
    <xf numFmtId="9" fontId="2" fillId="6" borderId="42" xfId="0" applyNumberFormat="1" applyFont="1" applyFill="1" applyBorder="1" applyAlignment="1">
      <alignment horizontal="center" vertical="center"/>
    </xf>
    <xf numFmtId="9" fontId="2" fillId="13" borderId="42" xfId="0" applyNumberFormat="1" applyFont="1" applyFill="1" applyBorder="1" applyAlignment="1">
      <alignment horizontal="center" vertical="center"/>
    </xf>
    <xf numFmtId="0" fontId="20" fillId="11" borderId="42" xfId="0" applyFont="1" applyFill="1" applyBorder="1" applyAlignment="1">
      <alignment horizontal="center" vertical="center"/>
    </xf>
    <xf numFmtId="0" fontId="0" fillId="11" borderId="42" xfId="0" applyFill="1" applyBorder="1"/>
    <xf numFmtId="9" fontId="2" fillId="10" borderId="42" xfId="1" applyFont="1" applyFill="1" applyBorder="1" applyAlignment="1">
      <alignment horizontal="left" vertical="center" indent="1"/>
    </xf>
    <xf numFmtId="0" fontId="2" fillId="11" borderId="42" xfId="0" applyFont="1" applyFill="1" applyBorder="1" applyAlignment="1">
      <alignment horizontal="center" vertical="center"/>
    </xf>
    <xf numFmtId="9" fontId="2" fillId="10" borderId="42" xfId="1" applyFont="1" applyFill="1" applyBorder="1" applyAlignment="1">
      <alignment horizontal="center" vertical="center"/>
    </xf>
    <xf numFmtId="9" fontId="2" fillId="11" borderId="42" xfId="1" applyFont="1" applyFill="1" applyBorder="1" applyAlignment="1">
      <alignment horizontal="center" vertical="center"/>
    </xf>
    <xf numFmtId="0" fontId="2" fillId="11" borderId="42" xfId="0" applyFont="1" applyFill="1" applyBorder="1" applyAlignment="1">
      <alignment horizontal="left" vertical="center" indent="1"/>
    </xf>
    <xf numFmtId="0" fontId="4" fillId="11" borderId="42" xfId="0" applyFont="1" applyFill="1" applyBorder="1"/>
    <xf numFmtId="9" fontId="2" fillId="11" borderId="42" xfId="1" applyFont="1" applyFill="1" applyBorder="1" applyAlignment="1">
      <alignment horizontal="left" vertical="center" indent="1"/>
    </xf>
    <xf numFmtId="0" fontId="20" fillId="8" borderId="42" xfId="0" applyFont="1" applyFill="1" applyBorder="1" applyAlignment="1">
      <alignment horizontal="center" vertical="center"/>
    </xf>
    <xf numFmtId="0" fontId="20" fillId="11" borderId="42" xfId="0" applyFont="1" applyFill="1" applyBorder="1" applyAlignment="1">
      <alignment horizontal="left" vertical="center" indent="1"/>
    </xf>
    <xf numFmtId="10" fontId="2" fillId="11" borderId="42" xfId="1" applyNumberFormat="1" applyFont="1" applyFill="1" applyBorder="1" applyAlignment="1">
      <alignment horizontal="center" vertical="center"/>
    </xf>
    <xf numFmtId="49" fontId="2" fillId="10" borderId="42" xfId="0" applyNumberFormat="1" applyFont="1" applyFill="1" applyBorder="1" applyAlignment="1">
      <alignment horizontal="center" vertical="center"/>
    </xf>
    <xf numFmtId="10" fontId="2" fillId="10" borderId="42" xfId="1" applyNumberFormat="1" applyFont="1" applyFill="1" applyBorder="1" applyAlignment="1">
      <alignment horizontal="center" vertical="center"/>
    </xf>
    <xf numFmtId="9" fontId="2" fillId="11" borderId="42" xfId="0" applyNumberFormat="1" applyFont="1" applyFill="1" applyBorder="1" applyAlignment="1">
      <alignment horizontal="center" vertical="center"/>
    </xf>
    <xf numFmtId="9" fontId="0" fillId="11" borderId="42" xfId="0" applyNumberFormat="1" applyFill="1" applyBorder="1"/>
    <xf numFmtId="0" fontId="20" fillId="9" borderId="42" xfId="0" applyFont="1" applyFill="1" applyBorder="1" applyAlignment="1">
      <alignment horizontal="center" vertical="center"/>
    </xf>
    <xf numFmtId="0" fontId="23" fillId="9" borderId="42" xfId="0" applyFont="1" applyFill="1" applyBorder="1" applyAlignment="1">
      <alignment horizontal="left" vertical="center" indent="1"/>
    </xf>
    <xf numFmtId="0" fontId="20" fillId="14" borderId="42" xfId="0" applyFont="1" applyFill="1" applyBorder="1" applyAlignment="1">
      <alignment horizontal="center" vertical="center"/>
    </xf>
    <xf numFmtId="0" fontId="20" fillId="11" borderId="48" xfId="0" applyFont="1" applyFill="1" applyBorder="1" applyAlignment="1">
      <alignment horizontal="left" vertical="center" indent="1"/>
    </xf>
    <xf numFmtId="10" fontId="22" fillId="11" borderId="52" xfId="1" applyNumberFormat="1" applyFont="1" applyFill="1" applyBorder="1" applyAlignment="1">
      <alignment horizontal="left" vertical="top" wrapText="1" indent="1"/>
    </xf>
    <xf numFmtId="10" fontId="22" fillId="11" borderId="0" xfId="1" applyNumberFormat="1" applyFont="1" applyFill="1" applyBorder="1" applyAlignment="1">
      <alignment horizontal="left" vertical="top" wrapText="1" indent="1"/>
    </xf>
    <xf numFmtId="10" fontId="22" fillId="11" borderId="46" xfId="1" applyNumberFormat="1" applyFont="1" applyFill="1" applyBorder="1" applyAlignment="1">
      <alignment horizontal="left" vertical="top" wrapText="1" indent="1"/>
    </xf>
    <xf numFmtId="0" fontId="20" fillId="9" borderId="0" xfId="0" applyFont="1" applyFill="1" applyBorder="1" applyAlignment="1">
      <alignment horizontal="center" vertical="center"/>
    </xf>
    <xf numFmtId="0" fontId="26" fillId="11" borderId="0" xfId="0" applyFont="1" applyFill="1" applyBorder="1" applyAlignment="1">
      <alignment horizontal="center" vertical="center"/>
    </xf>
    <xf numFmtId="10" fontId="2" fillId="11" borderId="48" xfId="1" applyNumberFormat="1" applyFont="1" applyFill="1" applyBorder="1" applyAlignment="1">
      <alignment horizontal="center" vertical="center"/>
    </xf>
    <xf numFmtId="10" fontId="2" fillId="11" borderId="50" xfId="1" applyNumberFormat="1" applyFont="1" applyFill="1" applyBorder="1" applyAlignment="1">
      <alignment horizontal="center" vertical="center"/>
    </xf>
    <xf numFmtId="0" fontId="20" fillId="9" borderId="42" xfId="0" applyFont="1" applyFill="1" applyBorder="1" applyAlignment="1">
      <alignment horizontal="left" vertical="center"/>
    </xf>
    <xf numFmtId="0" fontId="0" fillId="11" borderId="43" xfId="0" applyFill="1" applyBorder="1"/>
    <xf numFmtId="0" fontId="0" fillId="11" borderId="44" xfId="0" applyFill="1" applyBorder="1"/>
    <xf numFmtId="0" fontId="0" fillId="11" borderId="45" xfId="0" applyFill="1" applyBorder="1"/>
    <xf numFmtId="0" fontId="0" fillId="11" borderId="46" xfId="0" applyFill="1" applyBorder="1"/>
    <xf numFmtId="0" fontId="0" fillId="11" borderId="47" xfId="0" applyFill="1" applyBorder="1"/>
    <xf numFmtId="0" fontId="0" fillId="0" borderId="22" xfId="0" applyFont="1" applyBorder="1" applyAlignment="1">
      <alignment vertical="top"/>
    </xf>
    <xf numFmtId="10" fontId="3" fillId="5" borderId="57" xfId="0" applyNumberFormat="1" applyFont="1" applyFill="1" applyBorder="1" applyAlignment="1">
      <alignment horizontal="center" vertical="center"/>
    </xf>
    <xf numFmtId="10" fontId="3" fillId="5" borderId="58" xfId="1" applyNumberFormat="1" applyFont="1" applyFill="1" applyBorder="1" applyAlignment="1">
      <alignment horizontal="center" vertical="center"/>
    </xf>
    <xf numFmtId="9" fontId="2" fillId="5" borderId="58" xfId="1" applyFont="1" applyFill="1" applyBorder="1" applyAlignment="1">
      <alignment vertical="top"/>
    </xf>
    <xf numFmtId="10" fontId="0" fillId="2" borderId="59" xfId="1" applyNumberFormat="1" applyFont="1" applyFill="1" applyBorder="1" applyAlignment="1">
      <alignment horizontal="center" vertical="top"/>
    </xf>
    <xf numFmtId="10" fontId="0" fillId="0" borderId="59" xfId="1" applyNumberFormat="1" applyFont="1" applyFill="1" applyBorder="1" applyAlignment="1">
      <alignment horizontal="center" vertical="top"/>
    </xf>
    <xf numFmtId="9" fontId="29" fillId="5" borderId="60" xfId="1" applyFont="1" applyFill="1" applyBorder="1" applyAlignment="1">
      <alignment horizontal="center" vertical="top"/>
    </xf>
    <xf numFmtId="3" fontId="0" fillId="0" borderId="62" xfId="0" applyNumberFormat="1" applyFont="1" applyFill="1" applyBorder="1" applyAlignment="1">
      <alignment horizontal="center" vertical="center"/>
    </xf>
    <xf numFmtId="3" fontId="0" fillId="2" borderId="62" xfId="0" applyNumberFormat="1" applyFont="1" applyFill="1" applyBorder="1" applyAlignment="1">
      <alignment horizontal="center" vertical="center"/>
    </xf>
    <xf numFmtId="0" fontId="0" fillId="5" borderId="30" xfId="0" applyFont="1" applyFill="1" applyBorder="1" applyAlignment="1">
      <alignment vertical="top"/>
    </xf>
    <xf numFmtId="0" fontId="0" fillId="2" borderId="0" xfId="0" applyFont="1" applyFill="1" applyBorder="1" applyAlignment="1">
      <alignment vertical="center"/>
    </xf>
    <xf numFmtId="0" fontId="0" fillId="2" borderId="22" xfId="0" applyFont="1" applyFill="1" applyBorder="1" applyAlignment="1">
      <alignment vertical="center"/>
    </xf>
    <xf numFmtId="0" fontId="10" fillId="5" borderId="42" xfId="0" applyFont="1" applyFill="1" applyBorder="1" applyAlignment="1">
      <alignment horizontal="center" vertical="center"/>
    </xf>
    <xf numFmtId="0" fontId="20" fillId="11" borderId="0" xfId="0" applyFont="1" applyFill="1" applyBorder="1" applyAlignment="1">
      <alignment horizontal="center" vertical="center"/>
    </xf>
    <xf numFmtId="9" fontId="2" fillId="7" borderId="42" xfId="0" applyNumberFormat="1" applyFont="1" applyFill="1" applyBorder="1" applyAlignment="1">
      <alignment horizontal="center" vertical="center"/>
    </xf>
    <xf numFmtId="0" fontId="0" fillId="8" borderId="0" xfId="0" applyFont="1" applyFill="1" applyBorder="1" applyAlignment="1">
      <alignment vertical="top"/>
    </xf>
    <xf numFmtId="0" fontId="0" fillId="0" borderId="0" xfId="0" applyFont="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xf>
    <xf numFmtId="0" fontId="4" fillId="9" borderId="16" xfId="0" applyFont="1" applyFill="1" applyBorder="1" applyAlignment="1">
      <alignment horizontal="center" vertical="top"/>
    </xf>
    <xf numFmtId="0" fontId="4" fillId="9" borderId="17" xfId="0" applyFont="1" applyFill="1" applyBorder="1" applyAlignment="1">
      <alignment horizontal="center" vertical="top"/>
    </xf>
    <xf numFmtId="0" fontId="0" fillId="8" borderId="68" xfId="0" applyFont="1" applyFill="1" applyBorder="1" applyAlignment="1">
      <alignment vertical="top"/>
    </xf>
    <xf numFmtId="0" fontId="4" fillId="8" borderId="16" xfId="0" applyFont="1" applyFill="1" applyBorder="1" applyAlignment="1">
      <alignment horizontal="center" vertical="top"/>
    </xf>
    <xf numFmtId="0" fontId="0" fillId="5" borderId="69" xfId="0" applyFont="1" applyFill="1" applyBorder="1" applyAlignment="1">
      <alignment vertical="top"/>
    </xf>
    <xf numFmtId="0" fontId="2" fillId="10" borderId="0" xfId="0" applyFont="1" applyFill="1" applyBorder="1" applyAlignment="1">
      <alignment horizontal="left" vertical="center" indent="1"/>
    </xf>
    <xf numFmtId="3" fontId="3" fillId="3" borderId="42" xfId="0" applyNumberFormat="1" applyFont="1" applyFill="1" applyBorder="1" applyAlignment="1">
      <alignment horizontal="center" vertical="center"/>
    </xf>
    <xf numFmtId="0" fontId="27" fillId="11" borderId="42" xfId="0" applyFont="1" applyFill="1" applyBorder="1" applyAlignment="1">
      <alignment horizontal="left" vertical="top" indent="1"/>
    </xf>
    <xf numFmtId="3" fontId="3" fillId="3" borderId="42" xfId="0" applyNumberFormat="1" applyFont="1" applyFill="1" applyBorder="1" applyAlignment="1">
      <alignment horizontal="left" vertical="center" indent="1"/>
    </xf>
    <xf numFmtId="4" fontId="3" fillId="3" borderId="42" xfId="0" applyNumberFormat="1" applyFont="1" applyFill="1" applyBorder="1" applyAlignment="1">
      <alignment horizontal="center" vertical="center"/>
    </xf>
    <xf numFmtId="0" fontId="27" fillId="11" borderId="45" xfId="0" applyFont="1" applyFill="1" applyBorder="1" applyAlignment="1">
      <alignment horizontal="left" vertical="top" indent="1"/>
    </xf>
    <xf numFmtId="0" fontId="27" fillId="11" borderId="46" xfId="0" applyFont="1" applyFill="1" applyBorder="1" applyAlignment="1">
      <alignment horizontal="left" vertical="top" indent="1"/>
    </xf>
    <xf numFmtId="0" fontId="27" fillId="11" borderId="47" xfId="0" applyFont="1" applyFill="1" applyBorder="1" applyAlignment="1">
      <alignment horizontal="left" vertical="top" indent="1"/>
    </xf>
    <xf numFmtId="0" fontId="31" fillId="3" borderId="42" xfId="0" applyFont="1" applyFill="1" applyBorder="1" applyAlignment="1">
      <alignment vertical="center"/>
    </xf>
    <xf numFmtId="0" fontId="32" fillId="3" borderId="42" xfId="0" applyFont="1" applyFill="1" applyBorder="1" applyAlignment="1">
      <alignment vertical="center"/>
    </xf>
    <xf numFmtId="0" fontId="32" fillId="3" borderId="42" xfId="0" applyFont="1" applyFill="1" applyBorder="1" applyAlignment="1">
      <alignment horizontal="left" vertical="center" indent="1"/>
    </xf>
    <xf numFmtId="0" fontId="3" fillId="3" borderId="42" xfId="0" applyFont="1" applyFill="1" applyBorder="1" applyAlignment="1">
      <alignment horizontal="left" vertical="center" indent="1"/>
    </xf>
    <xf numFmtId="0" fontId="29" fillId="10" borderId="42" xfId="0" applyFont="1" applyFill="1" applyBorder="1" applyAlignment="1">
      <alignment horizontal="left" vertical="center" indent="1"/>
    </xf>
    <xf numFmtId="0" fontId="29" fillId="10" borderId="42" xfId="0" applyFont="1" applyFill="1" applyBorder="1" applyAlignment="1">
      <alignment horizontal="center" vertical="center"/>
    </xf>
    <xf numFmtId="0" fontId="27" fillId="11" borderId="43" xfId="0" applyFont="1" applyFill="1" applyBorder="1" applyAlignment="1">
      <alignment horizontal="left" vertical="top" indent="1"/>
    </xf>
    <xf numFmtId="0" fontId="27" fillId="11" borderId="0" xfId="0" applyFont="1" applyFill="1" applyBorder="1" applyAlignment="1">
      <alignment horizontal="left" vertical="top" indent="1"/>
    </xf>
    <xf numFmtId="0" fontId="27" fillId="11" borderId="44" xfId="0" applyFont="1" applyFill="1" applyBorder="1" applyAlignment="1">
      <alignment horizontal="left" vertical="top" indent="1"/>
    </xf>
    <xf numFmtId="10" fontId="3" fillId="3" borderId="42" xfId="0" applyNumberFormat="1" applyFont="1" applyFill="1" applyBorder="1" applyAlignment="1">
      <alignment horizontal="center" vertical="center"/>
    </xf>
    <xf numFmtId="0" fontId="2" fillId="6" borderId="73" xfId="0" applyFont="1" applyFill="1" applyBorder="1" applyAlignment="1">
      <alignment horizontal="left" vertical="center"/>
    </xf>
    <xf numFmtId="3" fontId="0" fillId="0" borderId="74" xfId="0" applyNumberFormat="1" applyFont="1" applyFill="1" applyBorder="1" applyAlignment="1">
      <alignment horizontal="center" vertical="center"/>
    </xf>
    <xf numFmtId="0" fontId="2" fillId="5" borderId="73" xfId="0" applyFont="1" applyFill="1" applyBorder="1" applyAlignment="1">
      <alignment horizontal="left" vertical="center"/>
    </xf>
    <xf numFmtId="0" fontId="0" fillId="0" borderId="71" xfId="0" applyFont="1" applyBorder="1" applyAlignment="1">
      <alignment vertical="top"/>
    </xf>
    <xf numFmtId="0" fontId="2" fillId="9" borderId="73" xfId="0" applyFont="1" applyFill="1" applyBorder="1" applyAlignment="1">
      <alignment horizontal="left" vertical="center"/>
    </xf>
    <xf numFmtId="0" fontId="2" fillId="13" borderId="73" xfId="0" applyFont="1" applyFill="1" applyBorder="1" applyAlignment="1">
      <alignment horizontal="left" vertical="center"/>
    </xf>
    <xf numFmtId="0" fontId="2" fillId="14" borderId="73" xfId="0" applyFont="1" applyFill="1" applyBorder="1" applyAlignment="1">
      <alignment horizontal="left" vertical="center"/>
    </xf>
    <xf numFmtId="0" fontId="2" fillId="7" borderId="73" xfId="0" applyFont="1" applyFill="1" applyBorder="1" applyAlignment="1">
      <alignment horizontal="left" vertical="center"/>
    </xf>
    <xf numFmtId="0" fontId="2" fillId="10" borderId="75" xfId="0" applyFont="1" applyFill="1" applyBorder="1" applyAlignment="1">
      <alignment horizontal="left" vertical="center"/>
    </xf>
    <xf numFmtId="3" fontId="17" fillId="10" borderId="76" xfId="0" applyNumberFormat="1" applyFont="1" applyFill="1" applyBorder="1" applyAlignment="1">
      <alignment horizontal="center" vertical="center"/>
    </xf>
    <xf numFmtId="3" fontId="2" fillId="10" borderId="76" xfId="0" applyNumberFormat="1" applyFont="1" applyFill="1" applyBorder="1" applyAlignment="1">
      <alignment horizontal="center" vertical="center"/>
    </xf>
    <xf numFmtId="0" fontId="0" fillId="10" borderId="77" xfId="0" applyFont="1" applyFill="1" applyBorder="1" applyAlignment="1">
      <alignment vertical="top"/>
    </xf>
    <xf numFmtId="0" fontId="11" fillId="10" borderId="79" xfId="0" applyFont="1" applyFill="1" applyBorder="1" applyAlignment="1">
      <alignment horizontal="right" vertical="top"/>
    </xf>
    <xf numFmtId="0" fontId="0" fillId="10" borderId="79" xfId="0" applyFont="1" applyFill="1" applyBorder="1" applyAlignment="1">
      <alignment vertical="top"/>
    </xf>
    <xf numFmtId="10" fontId="0" fillId="10" borderId="80" xfId="1" applyNumberFormat="1" applyFont="1" applyFill="1" applyBorder="1" applyAlignment="1">
      <alignment horizontal="center" vertical="top"/>
    </xf>
    <xf numFmtId="0" fontId="27" fillId="11" borderId="52" xfId="0" applyFont="1" applyFill="1" applyBorder="1" applyAlignment="1">
      <alignment horizontal="left" vertical="top" wrapText="1" indent="1"/>
    </xf>
    <xf numFmtId="0" fontId="27" fillId="11" borderId="43" xfId="0" applyFont="1" applyFill="1" applyBorder="1" applyAlignment="1">
      <alignment horizontal="left" vertical="top" wrapText="1" indent="1"/>
    </xf>
    <xf numFmtId="0" fontId="27" fillId="11" borderId="0" xfId="0" applyFont="1" applyFill="1" applyBorder="1" applyAlignment="1">
      <alignment horizontal="left" vertical="top" wrapText="1" indent="1"/>
    </xf>
    <xf numFmtId="0" fontId="27" fillId="11" borderId="45" xfId="0" applyFont="1" applyFill="1" applyBorder="1" applyAlignment="1">
      <alignment horizontal="left" vertical="top" wrapText="1" indent="1"/>
    </xf>
    <xf numFmtId="0" fontId="27" fillId="11" borderId="46" xfId="0" applyFont="1" applyFill="1" applyBorder="1" applyAlignment="1">
      <alignment horizontal="left" vertical="top" wrapText="1" indent="1"/>
    </xf>
    <xf numFmtId="0" fontId="2" fillId="10" borderId="42" xfId="0" applyFont="1" applyFill="1" applyBorder="1" applyAlignment="1">
      <alignment horizontal="center" vertical="center" wrapText="1"/>
    </xf>
    <xf numFmtId="0" fontId="31" fillId="3" borderId="42" xfId="0" applyFont="1" applyFill="1" applyBorder="1" applyAlignment="1">
      <alignment horizontal="center" vertical="center"/>
    </xf>
    <xf numFmtId="0" fontId="0" fillId="2" borderId="81" xfId="1" applyNumberFormat="1" applyFont="1" applyFill="1" applyBorder="1" applyAlignment="1">
      <alignment horizontal="left" vertical="top"/>
    </xf>
    <xf numFmtId="0" fontId="0" fillId="0" borderId="81" xfId="1" applyNumberFormat="1" applyFont="1" applyBorder="1" applyAlignment="1">
      <alignment horizontal="left" vertical="top"/>
    </xf>
    <xf numFmtId="0" fontId="31" fillId="3" borderId="42" xfId="0" applyNumberFormat="1" applyFont="1" applyFill="1" applyBorder="1" applyAlignment="1">
      <alignment vertical="center"/>
    </xf>
    <xf numFmtId="0" fontId="3" fillId="3" borderId="42" xfId="0" applyNumberFormat="1" applyFont="1" applyFill="1" applyBorder="1" applyAlignment="1">
      <alignment vertical="center"/>
    </xf>
    <xf numFmtId="0" fontId="3" fillId="3" borderId="42" xfId="0" applyNumberFormat="1" applyFont="1" applyFill="1" applyBorder="1" applyAlignment="1">
      <alignment horizontal="left" vertical="center"/>
    </xf>
    <xf numFmtId="0" fontId="2" fillId="9" borderId="1" xfId="0" applyFont="1" applyFill="1" applyBorder="1" applyAlignment="1">
      <alignment horizontal="center" vertical="center" wrapText="1"/>
    </xf>
    <xf numFmtId="0" fontId="27" fillId="11" borderId="42" xfId="0" applyFont="1" applyFill="1" applyBorder="1" applyAlignment="1">
      <alignment horizontal="left" vertical="top" wrapText="1" indent="1"/>
    </xf>
    <xf numFmtId="0" fontId="0" fillId="11" borderId="42" xfId="0" applyFont="1" applyFill="1" applyBorder="1" applyAlignment="1">
      <alignment horizontal="left" vertical="top" wrapText="1" indent="1"/>
    </xf>
    <xf numFmtId="0" fontId="20" fillId="9" borderId="48" xfId="0" applyFont="1" applyFill="1" applyBorder="1" applyAlignment="1">
      <alignment horizontal="center" vertical="center"/>
    </xf>
    <xf numFmtId="0" fontId="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4" fillId="10" borderId="42" xfId="0" applyFont="1" applyFill="1" applyBorder="1" applyAlignment="1">
      <alignment horizontal="left" vertical="top" wrapText="1" indent="1"/>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2" fontId="0" fillId="0" borderId="84" xfId="0" applyNumberFormat="1" applyFont="1" applyFill="1" applyBorder="1" applyAlignment="1">
      <alignment vertical="top"/>
    </xf>
    <xf numFmtId="10" fontId="0" fillId="0" borderId="88" xfId="0" applyNumberFormat="1" applyFont="1" applyFill="1" applyBorder="1" applyAlignment="1">
      <alignment horizontal="center" vertical="top"/>
    </xf>
    <xf numFmtId="10" fontId="0" fillId="0" borderId="89" xfId="1" applyNumberFormat="1" applyFont="1" applyFill="1" applyBorder="1" applyAlignment="1">
      <alignment horizontal="center" vertical="top"/>
    </xf>
    <xf numFmtId="0" fontId="0" fillId="0" borderId="90" xfId="1" applyNumberFormat="1" applyFont="1" applyBorder="1" applyAlignment="1">
      <alignment horizontal="left" vertical="top"/>
    </xf>
    <xf numFmtId="0" fontId="2" fillId="5" borderId="83" xfId="0" applyFont="1" applyFill="1" applyBorder="1" applyAlignment="1">
      <alignment vertical="top"/>
    </xf>
    <xf numFmtId="0" fontId="2" fillId="5" borderId="83" xfId="0" applyFont="1" applyFill="1" applyBorder="1" applyAlignment="1">
      <alignment horizontal="center" vertical="top"/>
    </xf>
    <xf numFmtId="9" fontId="2" fillId="5" borderId="91" xfId="1" applyFont="1" applyFill="1" applyBorder="1" applyAlignment="1">
      <alignment horizontal="center" vertical="top"/>
    </xf>
    <xf numFmtId="9" fontId="2" fillId="5" borderId="91" xfId="1" applyFont="1" applyFill="1" applyBorder="1" applyAlignment="1">
      <alignment horizontal="left" vertical="top"/>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hidden="1"/>
    </xf>
    <xf numFmtId="0" fontId="0" fillId="15" borderId="1" xfId="0" applyFont="1" applyFill="1" applyBorder="1" applyAlignment="1" applyProtection="1">
      <alignment horizontal="center" vertical="center" wrapText="1"/>
      <protection hidden="1"/>
    </xf>
    <xf numFmtId="0" fontId="2" fillId="8" borderId="0" xfId="0" applyFont="1" applyFill="1" applyBorder="1" applyAlignment="1">
      <alignment vertical="top"/>
    </xf>
    <xf numFmtId="0" fontId="2" fillId="8" borderId="22" xfId="0" applyFont="1" applyFill="1" applyBorder="1" applyAlignment="1">
      <alignment vertical="top"/>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6" borderId="29" xfId="0" applyFont="1" applyFill="1" applyBorder="1" applyAlignment="1">
      <alignment horizontal="left" indent="1"/>
    </xf>
    <xf numFmtId="0" fontId="2" fillId="13" borderId="29" xfId="0" applyFont="1" applyFill="1" applyBorder="1" applyAlignment="1">
      <alignment horizontal="left" indent="1"/>
    </xf>
    <xf numFmtId="0" fontId="2" fillId="7" borderId="30" xfId="0" applyFont="1" applyFill="1" applyBorder="1" applyAlignment="1">
      <alignment horizontal="left" indent="1"/>
    </xf>
    <xf numFmtId="0" fontId="2" fillId="6" borderId="33" xfId="0" applyFont="1" applyFill="1" applyBorder="1" applyAlignment="1">
      <alignment horizontal="left" vertical="center" indent="1"/>
    </xf>
    <xf numFmtId="0" fontId="2" fillId="13" borderId="33" xfId="0" applyFont="1" applyFill="1" applyBorder="1" applyAlignment="1">
      <alignment horizontal="left" vertical="center" indent="1"/>
    </xf>
    <xf numFmtId="0" fontId="2" fillId="7" borderId="92" xfId="0" applyFont="1" applyFill="1" applyBorder="1" applyAlignment="1">
      <alignment horizontal="left" vertical="center" indent="1"/>
    </xf>
    <xf numFmtId="0" fontId="2" fillId="12" borderId="94" xfId="0" applyFont="1" applyFill="1" applyBorder="1" applyAlignment="1">
      <alignment vertical="top"/>
    </xf>
    <xf numFmtId="0" fontId="2" fillId="12" borderId="95" xfId="0" applyFont="1" applyFill="1" applyBorder="1" applyAlignment="1">
      <alignment vertical="top"/>
    </xf>
    <xf numFmtId="0" fontId="4" fillId="12" borderId="95" xfId="0" applyFont="1" applyFill="1" applyBorder="1" applyAlignment="1">
      <alignment horizontal="left" vertical="center"/>
    </xf>
    <xf numFmtId="0" fontId="4" fillId="12" borderId="95" xfId="0" applyFont="1" applyFill="1" applyBorder="1" applyAlignment="1">
      <alignment vertical="center"/>
    </xf>
    <xf numFmtId="0" fontId="4" fillId="12" borderId="96" xfId="0" applyFont="1" applyFill="1" applyBorder="1" applyAlignment="1">
      <alignment horizontal="left" vertical="center"/>
    </xf>
    <xf numFmtId="0" fontId="20" fillId="9" borderId="97" xfId="0" applyFont="1" applyFill="1" applyBorder="1" applyAlignment="1">
      <alignment horizontal="center" vertical="center"/>
    </xf>
    <xf numFmtId="0" fontId="0" fillId="12" borderId="97" xfId="0" applyFill="1" applyBorder="1" applyAlignment="1">
      <alignment horizontal="center" vertical="center"/>
    </xf>
    <xf numFmtId="0" fontId="0" fillId="0" borderId="0" xfId="0" applyFont="1" applyAlignment="1">
      <alignment horizontal="left" vertical="top"/>
    </xf>
    <xf numFmtId="0" fontId="0" fillId="0" borderId="0" xfId="0" applyFont="1" applyFill="1" applyAlignment="1">
      <alignment horizontal="left" vertical="center"/>
    </xf>
    <xf numFmtId="0" fontId="0" fillId="0" borderId="0" xfId="0" applyFont="1" applyAlignment="1">
      <alignment horizontal="left" vertical="center"/>
    </xf>
    <xf numFmtId="0" fontId="2" fillId="10" borderId="42" xfId="0" applyFont="1" applyFill="1" applyBorder="1" applyAlignment="1">
      <alignment horizontal="left" vertical="center" wrapText="1" indent="1"/>
    </xf>
    <xf numFmtId="0" fontId="0" fillId="0" borderId="1" xfId="0" applyFon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49" fontId="0" fillId="0" borderId="1" xfId="0" applyNumberFormat="1" applyFont="1" applyFill="1" applyBorder="1" applyAlignment="1">
      <alignment horizontal="left" vertical="center" wrapText="1" indent="2"/>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65" fontId="0" fillId="0"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0" fontId="3" fillId="6" borderId="98" xfId="0" applyFont="1" applyFill="1" applyBorder="1" applyAlignment="1">
      <alignment horizontal="center" vertical="center" wrapText="1"/>
    </xf>
    <xf numFmtId="0" fontId="3" fillId="6" borderId="98" xfId="0" applyFont="1" applyFill="1" applyBorder="1" applyAlignment="1">
      <alignment horizontal="left" vertical="center" wrapText="1"/>
    </xf>
    <xf numFmtId="0" fontId="3" fillId="6" borderId="98"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indent="2"/>
    </xf>
    <xf numFmtId="0" fontId="0" fillId="0" borderId="1" xfId="0" quotePrefix="1" applyFont="1" applyFill="1" applyBorder="1" applyAlignment="1">
      <alignment horizontal="center" vertical="center"/>
    </xf>
    <xf numFmtId="0" fontId="0" fillId="0" borderId="1" xfId="0" applyFont="1" applyFill="1" applyBorder="1" applyAlignment="1">
      <alignment horizontal="left" vertical="center" indent="2"/>
    </xf>
    <xf numFmtId="0" fontId="0" fillId="0" borderId="1" xfId="0" applyFont="1" applyFill="1" applyBorder="1" applyAlignment="1">
      <alignment vertical="center"/>
    </xf>
    <xf numFmtId="0" fontId="0" fillId="0" borderId="1" xfId="0" applyNumberFormat="1" applyFont="1" applyFill="1" applyBorder="1" applyAlignment="1">
      <alignment vertical="center" wrapText="1"/>
    </xf>
    <xf numFmtId="0" fontId="0" fillId="0" borderId="1" xfId="39" applyFont="1" applyFill="1" applyBorder="1" applyAlignment="1">
      <alignment vertical="center" wrapText="1"/>
    </xf>
    <xf numFmtId="0" fontId="3" fillId="0" borderId="1" xfId="0" quotePrefix="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center" wrapText="1" indent="2"/>
    </xf>
    <xf numFmtId="0" fontId="35"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center" wrapText="1"/>
    </xf>
    <xf numFmtId="0" fontId="35"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justify" vertical="center" wrapText="1"/>
    </xf>
    <xf numFmtId="0" fontId="0" fillId="0" borderId="1" xfId="11" applyFont="1" applyFill="1" applyBorder="1" applyAlignment="1">
      <alignment vertical="center" wrapText="1"/>
    </xf>
    <xf numFmtId="0" fontId="0" fillId="0" borderId="1" xfId="0" applyFont="1" applyFill="1" applyBorder="1" applyAlignment="1">
      <alignment horizontal="left" vertical="center" wrapText="1" indent="3"/>
    </xf>
    <xf numFmtId="0" fontId="20" fillId="8" borderId="50" xfId="0" applyFont="1" applyFill="1" applyBorder="1" applyAlignment="1">
      <alignment horizontal="left" vertical="center" indent="1"/>
    </xf>
    <xf numFmtId="0" fontId="20" fillId="8" borderId="49" xfId="0" applyFont="1" applyFill="1" applyBorder="1" applyAlignment="1">
      <alignment horizontal="left" vertical="center" indent="1"/>
    </xf>
    <xf numFmtId="0" fontId="20" fillId="8" borderId="48" xfId="0" applyFont="1" applyFill="1" applyBorder="1" applyAlignment="1">
      <alignment horizontal="left" vertical="center" indent="1"/>
    </xf>
    <xf numFmtId="0" fontId="20" fillId="9" borderId="50" xfId="0" applyFont="1" applyFill="1" applyBorder="1" applyAlignment="1">
      <alignment horizontal="left" vertical="center" indent="1"/>
    </xf>
    <xf numFmtId="0" fontId="20" fillId="9" borderId="48" xfId="0" applyFont="1" applyFill="1" applyBorder="1" applyAlignment="1">
      <alignment horizontal="left" vertical="center" indent="1"/>
    </xf>
    <xf numFmtId="0" fontId="20" fillId="9" borderId="42" xfId="0" applyFont="1" applyFill="1" applyBorder="1" applyAlignment="1">
      <alignment horizontal="left" vertical="center" indent="1"/>
    </xf>
    <xf numFmtId="0" fontId="2" fillId="9" borderId="50" xfId="0" applyFont="1" applyFill="1" applyBorder="1" applyAlignment="1">
      <alignment horizontal="left" vertical="center" indent="1"/>
    </xf>
    <xf numFmtId="0" fontId="2" fillId="9" borderId="48" xfId="0" applyFont="1" applyFill="1" applyBorder="1" applyAlignment="1">
      <alignment horizontal="left" vertical="center" indent="1"/>
    </xf>
    <xf numFmtId="0" fontId="2" fillId="9" borderId="49" xfId="0" applyFont="1" applyFill="1" applyBorder="1" applyAlignment="1">
      <alignment horizontal="left" vertical="center" indent="1"/>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0" fillId="8" borderId="0" xfId="0" applyFont="1" applyFill="1" applyBorder="1" applyAlignment="1">
      <alignment vertical="top"/>
    </xf>
    <xf numFmtId="0" fontId="0" fillId="0" borderId="0" xfId="0" applyFont="1" applyAlignment="1">
      <alignment horizontal="left" vertical="top"/>
    </xf>
    <xf numFmtId="0" fontId="2" fillId="8" borderId="0" xfId="0" applyFont="1" applyFill="1" applyBorder="1" applyAlignment="1">
      <alignment horizontal="center" vertical="top"/>
    </xf>
    <xf numFmtId="0" fontId="20" fillId="11" borderId="50" xfId="0" applyFont="1" applyFill="1" applyBorder="1" applyAlignment="1">
      <alignment horizontal="left" vertical="center" indent="1"/>
    </xf>
    <xf numFmtId="0" fontId="20" fillId="11" borderId="49" xfId="0" applyFont="1" applyFill="1" applyBorder="1" applyAlignment="1">
      <alignment horizontal="left" vertical="center" indent="1"/>
    </xf>
    <xf numFmtId="0" fontId="20" fillId="8" borderId="50" xfId="0" applyFont="1" applyFill="1" applyBorder="1" applyAlignment="1">
      <alignment horizontal="left" vertical="center" indent="1"/>
    </xf>
    <xf numFmtId="0" fontId="20" fillId="8" borderId="49" xfId="0" applyFont="1" applyFill="1" applyBorder="1" applyAlignment="1">
      <alignment horizontal="left" vertical="center" indent="1"/>
    </xf>
    <xf numFmtId="0" fontId="20" fillId="9" borderId="51" xfId="0" applyFont="1" applyFill="1" applyBorder="1" applyAlignment="1">
      <alignment horizontal="center" vertical="center"/>
    </xf>
    <xf numFmtId="0" fontId="20" fillId="9" borderId="52" xfId="0" applyFont="1" applyFill="1" applyBorder="1" applyAlignment="1">
      <alignment horizontal="center" vertical="center"/>
    </xf>
    <xf numFmtId="0" fontId="20" fillId="10" borderId="51" xfId="0" applyFont="1" applyFill="1" applyBorder="1" applyAlignment="1">
      <alignment horizontal="left" vertical="center" indent="1"/>
    </xf>
    <xf numFmtId="0" fontId="20" fillId="10" borderId="52" xfId="0" applyFont="1" applyFill="1" applyBorder="1" applyAlignment="1">
      <alignment horizontal="left" vertical="center" indent="1"/>
    </xf>
    <xf numFmtId="0" fontId="20" fillId="10" borderId="53" xfId="0" applyFont="1" applyFill="1" applyBorder="1" applyAlignment="1">
      <alignment horizontal="left" vertical="center" indent="1"/>
    </xf>
    <xf numFmtId="0" fontId="20" fillId="10" borderId="43" xfId="0" applyFont="1" applyFill="1" applyBorder="1" applyAlignment="1">
      <alignment horizontal="left" vertical="center" indent="1"/>
    </xf>
    <xf numFmtId="0" fontId="20" fillId="10" borderId="0" xfId="0" applyFont="1" applyFill="1" applyBorder="1" applyAlignment="1">
      <alignment horizontal="left" vertical="center" indent="1"/>
    </xf>
    <xf numFmtId="0" fontId="20" fillId="10" borderId="44" xfId="0" applyFont="1" applyFill="1" applyBorder="1" applyAlignment="1">
      <alignment horizontal="left" vertical="center" indent="1"/>
    </xf>
    <xf numFmtId="0" fontId="20" fillId="8" borderId="48" xfId="0" applyFont="1" applyFill="1" applyBorder="1" applyAlignment="1">
      <alignment horizontal="left" vertical="center" indent="1"/>
    </xf>
    <xf numFmtId="0" fontId="30" fillId="8" borderId="50" xfId="0" applyFont="1" applyFill="1" applyBorder="1" applyAlignment="1">
      <alignment horizontal="left" vertical="center" indent="1"/>
    </xf>
    <xf numFmtId="0" fontId="30" fillId="8" borderId="49" xfId="0" applyFont="1" applyFill="1" applyBorder="1" applyAlignment="1">
      <alignment horizontal="left" vertical="center" indent="1"/>
    </xf>
    <xf numFmtId="0" fontId="20" fillId="5" borderId="42" xfId="0" applyFont="1" applyFill="1" applyBorder="1" applyAlignment="1">
      <alignment horizontal="left" vertical="center" indent="1"/>
    </xf>
    <xf numFmtId="0" fontId="27" fillId="10" borderId="51" xfId="0" applyFont="1" applyFill="1" applyBorder="1" applyAlignment="1">
      <alignment horizontal="left" vertical="top" wrapText="1" indent="1"/>
    </xf>
    <xf numFmtId="0" fontId="27" fillId="10" borderId="52" xfId="0" applyFont="1" applyFill="1" applyBorder="1" applyAlignment="1">
      <alignment horizontal="left" vertical="top" wrapText="1" indent="1"/>
    </xf>
    <xf numFmtId="0" fontId="27" fillId="10" borderId="53" xfId="0" applyFont="1" applyFill="1" applyBorder="1" applyAlignment="1">
      <alignment horizontal="left" vertical="top" wrapText="1" indent="1"/>
    </xf>
    <xf numFmtId="0" fontId="27" fillId="10" borderId="43" xfId="0" applyFont="1" applyFill="1" applyBorder="1" applyAlignment="1">
      <alignment horizontal="left" vertical="top" wrapText="1" indent="1"/>
    </xf>
    <xf numFmtId="0" fontId="27" fillId="10" borderId="0" xfId="0" applyFont="1" applyFill="1" applyBorder="1" applyAlignment="1">
      <alignment horizontal="left" vertical="top" wrapText="1" indent="1"/>
    </xf>
    <xf numFmtId="0" fontId="27" fillId="10" borderId="44" xfId="0" applyFont="1" applyFill="1" applyBorder="1" applyAlignment="1">
      <alignment horizontal="left" vertical="top" wrapText="1" indent="1"/>
    </xf>
    <xf numFmtId="0" fontId="27" fillId="10" borderId="45" xfId="0" applyFont="1" applyFill="1" applyBorder="1" applyAlignment="1">
      <alignment horizontal="left" vertical="top" wrapText="1" indent="1"/>
    </xf>
    <xf numFmtId="0" fontId="27" fillId="10" borderId="46" xfId="0" applyFont="1" applyFill="1" applyBorder="1" applyAlignment="1">
      <alignment horizontal="left" vertical="top" wrapText="1" indent="1"/>
    </xf>
    <xf numFmtId="0" fontId="27" fillId="10" borderId="47" xfId="0" applyFont="1" applyFill="1" applyBorder="1" applyAlignment="1">
      <alignment horizontal="left" vertical="top" wrapText="1" indent="1"/>
    </xf>
    <xf numFmtId="0" fontId="20" fillId="9" borderId="50" xfId="0" applyFont="1" applyFill="1" applyBorder="1" applyAlignment="1">
      <alignment horizontal="left" vertical="center" indent="1"/>
    </xf>
    <xf numFmtId="0" fontId="20" fillId="9" borderId="48" xfId="0" applyFont="1" applyFill="1" applyBorder="1" applyAlignment="1">
      <alignment horizontal="left" vertical="center" indent="1"/>
    </xf>
    <xf numFmtId="0" fontId="20" fillId="9" borderId="49" xfId="0" applyFont="1" applyFill="1" applyBorder="1" applyAlignment="1">
      <alignment horizontal="left" vertical="center" indent="1"/>
    </xf>
    <xf numFmtId="0" fontId="27" fillId="10" borderId="54" xfId="0" applyFont="1" applyFill="1" applyBorder="1" applyAlignment="1">
      <alignment horizontal="left" vertical="top" wrapText="1" indent="1"/>
    </xf>
    <xf numFmtId="0" fontId="27" fillId="10" borderId="55" xfId="0" applyFont="1" applyFill="1" applyBorder="1" applyAlignment="1">
      <alignment horizontal="left" vertical="top" wrapText="1" indent="1"/>
    </xf>
    <xf numFmtId="0" fontId="27" fillId="10" borderId="56" xfId="0" applyFont="1" applyFill="1" applyBorder="1" applyAlignment="1">
      <alignment horizontal="left" vertical="top" wrapText="1" indent="1"/>
    </xf>
    <xf numFmtId="0" fontId="27" fillId="10" borderId="51" xfId="0" applyFont="1" applyFill="1" applyBorder="1" applyAlignment="1">
      <alignment horizontal="left" vertical="top" indent="1"/>
    </xf>
    <xf numFmtId="0" fontId="27" fillId="10" borderId="52" xfId="0" applyFont="1" applyFill="1" applyBorder="1" applyAlignment="1">
      <alignment horizontal="left" vertical="top" indent="1"/>
    </xf>
    <xf numFmtId="0" fontId="27" fillId="10" borderId="53" xfId="0" applyFont="1" applyFill="1" applyBorder="1" applyAlignment="1">
      <alignment horizontal="left" vertical="top" indent="1"/>
    </xf>
    <xf numFmtId="0" fontId="27" fillId="10" borderId="43" xfId="0" applyFont="1" applyFill="1" applyBorder="1" applyAlignment="1">
      <alignment horizontal="left" vertical="top" indent="1"/>
    </xf>
    <xf numFmtId="0" fontId="27" fillId="10" borderId="0" xfId="0" applyFont="1" applyFill="1" applyBorder="1" applyAlignment="1">
      <alignment horizontal="left" vertical="top" indent="1"/>
    </xf>
    <xf numFmtId="0" fontId="27" fillId="10" borderId="44" xfId="0" applyFont="1" applyFill="1" applyBorder="1" applyAlignment="1">
      <alignment horizontal="left" vertical="top" indent="1"/>
    </xf>
    <xf numFmtId="0" fontId="20" fillId="9" borderId="42" xfId="0" applyFont="1" applyFill="1" applyBorder="1" applyAlignment="1">
      <alignment horizontal="left" vertical="center" indent="1"/>
    </xf>
    <xf numFmtId="0" fontId="25" fillId="8" borderId="54" xfId="0" applyFont="1" applyFill="1" applyBorder="1" applyAlignment="1">
      <alignment horizontal="center" vertical="center"/>
    </xf>
    <xf numFmtId="0" fontId="25" fillId="8" borderId="56" xfId="0" applyFont="1" applyFill="1" applyBorder="1" applyAlignment="1">
      <alignment horizontal="center" vertical="center"/>
    </xf>
    <xf numFmtId="0" fontId="2" fillId="9" borderId="50" xfId="0" applyFont="1" applyFill="1" applyBorder="1" applyAlignment="1">
      <alignment horizontal="left" vertical="center" indent="1"/>
    </xf>
    <xf numFmtId="0" fontId="2" fillId="9" borderId="48" xfId="0" applyFont="1" applyFill="1" applyBorder="1" applyAlignment="1">
      <alignment horizontal="left" vertical="center" indent="1"/>
    </xf>
    <xf numFmtId="0" fontId="2" fillId="9" borderId="49" xfId="0" applyFont="1" applyFill="1" applyBorder="1" applyAlignment="1">
      <alignment horizontal="left" vertical="center" indent="1"/>
    </xf>
    <xf numFmtId="0" fontId="20" fillId="14" borderId="42" xfId="0" applyFont="1" applyFill="1" applyBorder="1" applyAlignment="1">
      <alignment horizontal="left" vertical="center" indent="1"/>
    </xf>
    <xf numFmtId="0" fontId="24" fillId="13" borderId="50" xfId="0" applyFont="1" applyFill="1" applyBorder="1" applyAlignment="1">
      <alignment horizontal="left" vertical="center" indent="1"/>
    </xf>
    <xf numFmtId="0" fontId="24" fillId="13" borderId="48" xfId="0" applyFont="1" applyFill="1" applyBorder="1" applyAlignment="1">
      <alignment horizontal="left" vertical="center" indent="1"/>
    </xf>
    <xf numFmtId="0" fontId="24" fillId="13" borderId="49" xfId="0" applyFont="1" applyFill="1" applyBorder="1" applyAlignment="1">
      <alignment horizontal="left" vertical="center" indent="1"/>
    </xf>
    <xf numFmtId="9" fontId="21" fillId="10" borderId="50" xfId="1" applyFont="1" applyFill="1" applyBorder="1" applyAlignment="1">
      <alignment horizontal="left" vertical="center" wrapText="1" indent="1"/>
    </xf>
    <xf numFmtId="9" fontId="21" fillId="10" borderId="48" xfId="1" applyFont="1" applyFill="1" applyBorder="1" applyAlignment="1">
      <alignment horizontal="left" vertical="center" wrapText="1" indent="1"/>
    </xf>
    <xf numFmtId="9" fontId="21" fillId="10" borderId="49" xfId="1" applyFont="1" applyFill="1" applyBorder="1" applyAlignment="1">
      <alignment horizontal="left" vertical="center" wrapText="1" indent="1"/>
    </xf>
    <xf numFmtId="0" fontId="4" fillId="14" borderId="54" xfId="0" applyFont="1" applyFill="1" applyBorder="1" applyAlignment="1">
      <alignment horizontal="left" vertical="top" wrapText="1" indent="1"/>
    </xf>
    <xf numFmtId="0" fontId="4" fillId="14" borderId="55" xfId="0" applyFont="1" applyFill="1" applyBorder="1" applyAlignment="1">
      <alignment horizontal="left" vertical="top" wrapText="1" indent="1"/>
    </xf>
    <xf numFmtId="0" fontId="28" fillId="13" borderId="0" xfId="0" applyFont="1" applyFill="1" applyBorder="1" applyAlignment="1">
      <alignment horizontal="center" vertical="center"/>
    </xf>
    <xf numFmtId="0" fontId="20" fillId="9" borderId="43" xfId="0" applyFont="1" applyFill="1" applyBorder="1" applyAlignment="1">
      <alignment horizontal="left" vertical="center" indent="1"/>
    </xf>
    <xf numFmtId="0" fontId="20" fillId="9" borderId="0" xfId="0" applyFont="1" applyFill="1" applyBorder="1" applyAlignment="1">
      <alignment horizontal="left" vertical="center" indent="1"/>
    </xf>
    <xf numFmtId="10" fontId="27" fillId="10" borderId="54" xfId="1" applyNumberFormat="1" applyFont="1" applyFill="1" applyBorder="1" applyAlignment="1">
      <alignment horizontal="left" vertical="top" wrapText="1" indent="1"/>
    </xf>
    <xf numFmtId="10" fontId="27" fillId="10" borderId="55" xfId="1" applyNumberFormat="1" applyFont="1" applyFill="1" applyBorder="1" applyAlignment="1">
      <alignment horizontal="left" vertical="top" wrapText="1" indent="1"/>
    </xf>
    <xf numFmtId="10" fontId="27" fillId="10" borderId="56" xfId="1" applyNumberFormat="1" applyFont="1" applyFill="1" applyBorder="1" applyAlignment="1">
      <alignment horizontal="left" vertical="top" wrapText="1" indent="1"/>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3" fillId="12" borderId="19" xfId="0" applyFont="1" applyFill="1" applyBorder="1" applyAlignment="1">
      <alignment vertical="top" wrapText="1"/>
    </xf>
    <xf numFmtId="0" fontId="3" fillId="12" borderId="3" xfId="0" applyFont="1" applyFill="1" applyBorder="1" applyAlignment="1">
      <alignment vertical="top" wrapText="1"/>
    </xf>
    <xf numFmtId="0" fontId="19" fillId="12" borderId="3" xfId="0" applyFont="1" applyFill="1" applyBorder="1" applyAlignment="1">
      <alignment horizontal="right" vertical="top" wrapText="1"/>
    </xf>
    <xf numFmtId="0" fontId="19" fillId="12" borderId="20" xfId="0" applyFont="1" applyFill="1" applyBorder="1" applyAlignment="1">
      <alignment horizontal="right" vertical="top" wrapText="1"/>
    </xf>
    <xf numFmtId="0" fontId="3" fillId="12" borderId="23"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19" fillId="12" borderId="24" xfId="0" applyFont="1" applyFill="1" applyBorder="1" applyAlignment="1">
      <alignment horizontal="right" vertical="center" wrapText="1"/>
    </xf>
    <xf numFmtId="0" fontId="19" fillId="12" borderId="25" xfId="0" applyFont="1" applyFill="1" applyBorder="1" applyAlignment="1">
      <alignment horizontal="right" vertical="center" wrapText="1"/>
    </xf>
    <xf numFmtId="0" fontId="10" fillId="8" borderId="4" xfId="0" applyFont="1" applyFill="1" applyBorder="1" applyAlignment="1">
      <alignment horizontal="center" vertical="top" wrapText="1"/>
    </xf>
    <xf numFmtId="0" fontId="10" fillId="8" borderId="5" xfId="0" applyFont="1" applyFill="1" applyBorder="1" applyAlignment="1">
      <alignment horizontal="center" vertical="top" wrapText="1"/>
    </xf>
    <xf numFmtId="0" fontId="10" fillId="8" borderId="6" xfId="0" applyFont="1" applyFill="1" applyBorder="1" applyAlignment="1">
      <alignment horizontal="center" vertical="top" wrapText="1"/>
    </xf>
    <xf numFmtId="0" fontId="2" fillId="7" borderId="16" xfId="0" applyFont="1" applyFill="1" applyBorder="1" applyAlignment="1">
      <alignment horizontal="center" vertical="top"/>
    </xf>
    <xf numFmtId="0" fontId="2" fillId="7" borderId="66" xfId="0" applyFont="1" applyFill="1" applyBorder="1" applyAlignment="1">
      <alignment horizontal="center" vertical="top"/>
    </xf>
    <xf numFmtId="0" fontId="2" fillId="7" borderId="0" xfId="0" applyFont="1" applyFill="1" applyBorder="1" applyAlignment="1">
      <alignment horizontal="center" vertical="top"/>
    </xf>
    <xf numFmtId="0" fontId="2" fillId="7" borderId="67" xfId="0" applyFont="1" applyFill="1" applyBorder="1" applyAlignment="1">
      <alignment horizontal="center" vertical="top"/>
    </xf>
    <xf numFmtId="0" fontId="2" fillId="7" borderId="17" xfId="0" applyFont="1" applyFill="1" applyBorder="1" applyAlignment="1">
      <alignment horizontal="center" vertical="top"/>
    </xf>
    <xf numFmtId="0" fontId="2" fillId="7" borderId="65" xfId="0" applyFont="1" applyFill="1" applyBorder="1" applyAlignment="1">
      <alignment horizontal="center" vertical="top"/>
    </xf>
    <xf numFmtId="0" fontId="2" fillId="7" borderId="64" xfId="0" applyFont="1" applyFill="1" applyBorder="1" applyAlignment="1">
      <alignment horizontal="center" vertical="top"/>
    </xf>
    <xf numFmtId="0" fontId="0" fillId="2" borderId="34" xfId="0" applyFont="1" applyFill="1" applyBorder="1" applyAlignment="1">
      <alignment horizontal="left" vertical="top"/>
    </xf>
    <xf numFmtId="0" fontId="0" fillId="2" borderId="8" xfId="0" applyFont="1" applyFill="1" applyBorder="1" applyAlignment="1">
      <alignment horizontal="left" vertical="top"/>
    </xf>
    <xf numFmtId="0" fontId="0" fillId="2" borderId="35" xfId="0" applyFont="1" applyFill="1" applyBorder="1" applyAlignment="1">
      <alignment horizontal="left" vertical="top"/>
    </xf>
    <xf numFmtId="0" fontId="0" fillId="0" borderId="34" xfId="0" applyFont="1" applyFill="1" applyBorder="1" applyAlignment="1">
      <alignment horizontal="left" vertical="top"/>
    </xf>
    <xf numFmtId="0" fontId="0" fillId="0" borderId="8" xfId="0" applyFont="1" applyFill="1" applyBorder="1" applyAlignment="1">
      <alignment horizontal="left" vertical="top"/>
    </xf>
    <xf numFmtId="0" fontId="0" fillId="0" borderId="35" xfId="0" applyFont="1" applyFill="1" applyBorder="1" applyAlignment="1">
      <alignment horizontal="left" vertical="top"/>
    </xf>
    <xf numFmtId="0" fontId="2" fillId="5" borderId="32" xfId="0" applyFont="1" applyFill="1" applyBorder="1" applyAlignment="1">
      <alignment horizontal="left" vertical="top"/>
    </xf>
    <xf numFmtId="0" fontId="2" fillId="5" borderId="61" xfId="0" applyFont="1" applyFill="1" applyBorder="1" applyAlignment="1">
      <alignment horizontal="left" vertical="top"/>
    </xf>
    <xf numFmtId="0" fontId="2" fillId="5" borderId="91" xfId="0" applyFont="1" applyFill="1" applyBorder="1" applyAlignment="1">
      <alignment horizontal="left" vertical="top"/>
    </xf>
    <xf numFmtId="0" fontId="0" fillId="0" borderId="85" xfId="0" applyFont="1" applyFill="1" applyBorder="1" applyAlignment="1">
      <alignment horizontal="left" vertical="top"/>
    </xf>
    <xf numFmtId="0" fontId="0" fillId="0" borderId="86" xfId="0" applyFont="1" applyFill="1" applyBorder="1" applyAlignment="1">
      <alignment horizontal="left" vertical="top"/>
    </xf>
    <xf numFmtId="0" fontId="0" fillId="0" borderId="87" xfId="0" applyFont="1" applyFill="1" applyBorder="1" applyAlignment="1">
      <alignment horizontal="left" vertical="top"/>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0" fillId="8" borderId="0" xfId="0" applyFont="1" applyFill="1" applyBorder="1" applyAlignment="1">
      <alignment vertical="top"/>
    </xf>
    <xf numFmtId="0" fontId="0" fillId="8" borderId="22" xfId="0" applyFont="1" applyFill="1" applyBorder="1" applyAlignment="1">
      <alignment vertical="top"/>
    </xf>
    <xf numFmtId="0" fontId="2" fillId="5" borderId="7" xfId="0" applyFont="1" applyFill="1" applyBorder="1" applyAlignment="1">
      <alignment horizontal="right" vertical="top"/>
    </xf>
    <xf numFmtId="0" fontId="2" fillId="5" borderId="8" xfId="0" applyFont="1" applyFill="1" applyBorder="1" applyAlignment="1">
      <alignment horizontal="right" vertical="top"/>
    </xf>
    <xf numFmtId="0" fontId="2" fillId="5" borderId="27" xfId="0" applyFont="1" applyFill="1" applyBorder="1" applyAlignment="1">
      <alignment horizontal="right" vertical="top"/>
    </xf>
    <xf numFmtId="0" fontId="2" fillId="5" borderId="9" xfId="0" applyFont="1" applyFill="1" applyBorder="1" applyAlignment="1">
      <alignment horizontal="right" vertical="top"/>
    </xf>
    <xf numFmtId="0" fontId="2" fillId="5" borderId="10" xfId="0" applyFont="1" applyFill="1" applyBorder="1" applyAlignment="1">
      <alignment horizontal="right" vertical="top"/>
    </xf>
    <xf numFmtId="0" fontId="2" fillId="5" borderId="28" xfId="0" applyFont="1" applyFill="1" applyBorder="1" applyAlignment="1">
      <alignment horizontal="right" vertical="top"/>
    </xf>
    <xf numFmtId="0" fontId="0" fillId="0" borderId="0" xfId="0" applyFont="1" applyAlignment="1">
      <alignment horizontal="left" vertical="top"/>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84" xfId="0" applyFont="1" applyFill="1" applyBorder="1" applyAlignment="1">
      <alignment horizontal="left" vertical="center"/>
    </xf>
    <xf numFmtId="0" fontId="2" fillId="5" borderId="93" xfId="0" applyFont="1" applyFill="1" applyBorder="1" applyAlignment="1">
      <alignment horizontal="left" vertical="center"/>
    </xf>
    <xf numFmtId="2" fontId="2" fillId="5" borderId="4" xfId="0" applyNumberFormat="1" applyFont="1" applyFill="1" applyBorder="1" applyAlignment="1">
      <alignment horizontal="left" vertical="top"/>
    </xf>
    <xf numFmtId="2" fontId="2" fillId="5" borderId="5" xfId="0" applyNumberFormat="1" applyFont="1" applyFill="1" applyBorder="1" applyAlignment="1">
      <alignment horizontal="left" vertical="top"/>
    </xf>
    <xf numFmtId="0" fontId="2" fillId="8" borderId="19" xfId="0" applyFont="1" applyFill="1" applyBorder="1" applyAlignment="1">
      <alignment horizontal="left" vertical="center"/>
    </xf>
    <xf numFmtId="0" fontId="2" fillId="8" borderId="21" xfId="0" applyFont="1" applyFill="1" applyBorder="1" applyAlignment="1">
      <alignment horizontal="left" vertical="center"/>
    </xf>
    <xf numFmtId="0" fontId="2" fillId="8" borderId="3" xfId="0" applyFont="1" applyFill="1" applyBorder="1" applyAlignment="1">
      <alignment horizontal="center" vertical="top"/>
    </xf>
    <xf numFmtId="0" fontId="2" fillId="8" borderId="3" xfId="0" applyFont="1" applyFill="1" applyBorder="1" applyAlignment="1">
      <alignment horizontal="center" vertical="center"/>
    </xf>
    <xf numFmtId="0" fontId="2" fillId="8" borderId="0" xfId="0" applyFont="1" applyFill="1" applyBorder="1" applyAlignment="1">
      <alignment horizontal="center" vertical="center"/>
    </xf>
    <xf numFmtId="9" fontId="2" fillId="8" borderId="3" xfId="1" applyFont="1" applyFill="1" applyBorder="1" applyAlignment="1">
      <alignment horizontal="center" vertical="center"/>
    </xf>
    <xf numFmtId="9" fontId="2" fillId="8" borderId="0" xfId="1" applyFont="1" applyFill="1" applyBorder="1" applyAlignment="1">
      <alignment horizontal="center" vertical="center"/>
    </xf>
    <xf numFmtId="9"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22" xfId="0" applyFont="1" applyFill="1" applyBorder="1" applyAlignment="1">
      <alignment vertical="center" wrapText="1"/>
    </xf>
    <xf numFmtId="0" fontId="8" fillId="2" borderId="0" xfId="0" applyFont="1" applyFill="1" applyBorder="1" applyAlignment="1">
      <alignment vertical="center" wrapText="1"/>
    </xf>
    <xf numFmtId="0" fontId="8" fillId="2" borderId="22" xfId="0" applyFont="1" applyFill="1" applyBorder="1" applyAlignment="1">
      <alignment vertical="center" wrapText="1"/>
    </xf>
    <xf numFmtId="0" fontId="18" fillId="2" borderId="24" xfId="0" applyFont="1" applyFill="1" applyBorder="1" applyAlignment="1">
      <alignment vertical="center" wrapText="1"/>
    </xf>
    <xf numFmtId="0" fontId="18" fillId="2" borderId="25" xfId="0" applyFont="1" applyFill="1" applyBorder="1" applyAlignment="1">
      <alignment vertical="center" wrapText="1"/>
    </xf>
    <xf numFmtId="0" fontId="2" fillId="8" borderId="20"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63" xfId="0" applyFont="1" applyFill="1" applyBorder="1" applyAlignment="1">
      <alignment horizontal="center" vertical="top"/>
    </xf>
    <xf numFmtId="2" fontId="2" fillId="10" borderId="78" xfId="0" applyNumberFormat="1" applyFont="1" applyFill="1" applyBorder="1" applyAlignment="1">
      <alignment horizontal="left" vertical="top"/>
    </xf>
    <xf numFmtId="2" fontId="2" fillId="10" borderId="79" xfId="0" applyNumberFormat="1" applyFont="1" applyFill="1" applyBorder="1" applyAlignment="1">
      <alignment horizontal="left" vertical="top"/>
    </xf>
    <xf numFmtId="0" fontId="2" fillId="8" borderId="70" xfId="0" applyFont="1" applyFill="1" applyBorder="1" applyAlignment="1">
      <alignment horizontal="left" vertical="center"/>
    </xf>
    <xf numFmtId="0" fontId="2" fillId="8" borderId="0" xfId="0" applyFont="1" applyFill="1" applyBorder="1" applyAlignment="1">
      <alignment horizontal="center" vertical="top"/>
    </xf>
    <xf numFmtId="0" fontId="2" fillId="8" borderId="71" xfId="0" applyFont="1" applyFill="1" applyBorder="1" applyAlignment="1">
      <alignment horizontal="center" vertical="center"/>
    </xf>
    <xf numFmtId="0" fontId="2" fillId="8" borderId="72" xfId="0" applyFont="1" applyFill="1" applyBorder="1" applyAlignment="1">
      <alignment horizontal="center" vertical="center"/>
    </xf>
    <xf numFmtId="0" fontId="2" fillId="9" borderId="1" xfId="0" applyFont="1" applyFill="1" applyBorder="1" applyAlignment="1">
      <alignment horizontal="left" vertical="top" indent="1"/>
    </xf>
    <xf numFmtId="0" fontId="2" fillId="8"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2" fillId="5" borderId="1" xfId="0" applyFont="1" applyFill="1" applyBorder="1" applyAlignment="1" applyProtection="1">
      <alignment horizontal="left" vertical="center" wrapText="1"/>
      <protection hidden="1"/>
    </xf>
    <xf numFmtId="0" fontId="2" fillId="9" borderId="1" xfId="0" applyFont="1" applyFill="1" applyBorder="1" applyAlignment="1">
      <alignment horizontal="center" vertical="center"/>
    </xf>
    <xf numFmtId="9" fontId="33" fillId="0" borderId="1" xfId="0" applyNumberFormat="1" applyFont="1" applyBorder="1" applyAlignment="1" applyProtection="1">
      <alignment horizontal="left" vertical="center" wrapText="1" indent="1"/>
      <protection hidden="1"/>
    </xf>
    <xf numFmtId="9" fontId="33" fillId="15" borderId="1" xfId="0" applyNumberFormat="1" applyFont="1" applyFill="1" applyBorder="1" applyAlignment="1" applyProtection="1">
      <alignment horizontal="left" vertical="center" wrapText="1" indent="1"/>
      <protection hidden="1"/>
    </xf>
    <xf numFmtId="0" fontId="4" fillId="0" borderId="2"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82" xfId="0" applyFont="1" applyFill="1" applyBorder="1" applyAlignment="1" applyProtection="1">
      <alignment horizontal="center" vertical="center" wrapText="1"/>
      <protection hidden="1"/>
    </xf>
  </cellXfs>
  <cellStyles count="62">
    <cellStyle name="Normal" xfId="0" builtinId="0"/>
    <cellStyle name="Normal 10" xfId="16"/>
    <cellStyle name="Normal 11" xfId="17"/>
    <cellStyle name="Normal 12" xfId="18"/>
    <cellStyle name="Normal 12 2" xfId="39"/>
    <cellStyle name="Normal 13" xfId="19"/>
    <cellStyle name="Normal 14" xfId="27"/>
    <cellStyle name="Normal 15" xfId="10"/>
    <cellStyle name="Normal 16" xfId="20"/>
    <cellStyle name="Normal 17" xfId="29"/>
    <cellStyle name="Normal 18" xfId="34"/>
    <cellStyle name="Normal 19" xfId="33"/>
    <cellStyle name="Normal 2" xfId="6"/>
    <cellStyle name="Normal 2 10" xfId="40"/>
    <cellStyle name="Normal 2 11" xfId="8"/>
    <cellStyle name="Normal 2 2" xfId="2"/>
    <cellStyle name="Normal 2 2 2" xfId="41"/>
    <cellStyle name="Normal 2 3" xfId="3"/>
    <cellStyle name="Normal 2 3 2" xfId="42"/>
    <cellStyle name="Normal 2 4" xfId="5"/>
    <cellStyle name="Normal 2 4 2" xfId="43"/>
    <cellStyle name="Normal 2 5" xfId="7"/>
    <cellStyle name="Normal 2 5 2" xfId="44"/>
    <cellStyle name="Normal 2 6" xfId="45"/>
    <cellStyle name="Normal 2 7" xfId="46"/>
    <cellStyle name="Normal 2 8" xfId="47"/>
    <cellStyle name="Normal 2 9" xfId="48"/>
    <cellStyle name="Normal 20" xfId="35"/>
    <cellStyle name="Normal 21" xfId="21"/>
    <cellStyle name="Normal 22" xfId="22"/>
    <cellStyle name="Normal 23" xfId="23"/>
    <cellStyle name="Normal 24" xfId="24"/>
    <cellStyle name="Normal 25" xfId="25"/>
    <cellStyle name="Normal 26" xfId="28"/>
    <cellStyle name="Normal 27" xfId="49"/>
    <cellStyle name="Normal 28" xfId="32"/>
    <cellStyle name="Normal 29" xfId="30"/>
    <cellStyle name="Normal 3" xfId="4"/>
    <cellStyle name="Normal 30" xfId="31"/>
    <cellStyle name="Normal 31" xfId="9"/>
    <cellStyle name="Normal 31 2" xfId="50"/>
    <cellStyle name="Normal 32" xfId="51"/>
    <cellStyle name="Normal 33" xfId="52"/>
    <cellStyle name="Normal 34" xfId="53"/>
    <cellStyle name="Normal 35" xfId="54"/>
    <cellStyle name="Normal 36" xfId="37"/>
    <cellStyle name="Normal 37" xfId="55"/>
    <cellStyle name="Normal 38" xfId="56"/>
    <cellStyle name="Normal 39" xfId="57"/>
    <cellStyle name="Normal 4" xfId="11"/>
    <cellStyle name="Normal 40" xfId="58"/>
    <cellStyle name="Normal 41" xfId="59"/>
    <cellStyle name="Normal 42" xfId="60"/>
    <cellStyle name="Normal 43" xfId="61"/>
    <cellStyle name="Normal 44" xfId="36"/>
    <cellStyle name="Normal 45" xfId="38"/>
    <cellStyle name="Normal 5" xfId="26"/>
    <cellStyle name="Normal 6" xfId="12"/>
    <cellStyle name="Normal 7" xfId="13"/>
    <cellStyle name="Normal 8" xfId="14"/>
    <cellStyle name="Normal 9" xfId="15"/>
    <cellStyle name="Percent" xfId="1" builtinId="5"/>
  </cellStyles>
  <dxfs count="521">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color rgb="FFFFFF00"/>
      </font>
      <fill>
        <patternFill>
          <fgColor indexed="64"/>
          <bgColor rgb="FFBF311A"/>
        </patternFill>
      </fill>
    </dxf>
    <dxf>
      <font>
        <b val="0"/>
        <i val="0"/>
        <color theme="0" tint="-0.14993743705557422"/>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color auto="1"/>
      </font>
      <fill>
        <patternFill>
          <bgColor rgb="FFE58E1A"/>
        </patternFill>
      </fill>
    </dxf>
    <dxf>
      <font>
        <b val="0"/>
        <i val="0"/>
        <color auto="1"/>
      </font>
      <fill>
        <patternFill>
          <bgColor rgb="FF949B50"/>
        </patternFill>
      </fill>
    </dxf>
    <dxf>
      <font>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theme="0"/>
      </font>
      <fill>
        <patternFill>
          <bgColor theme="8"/>
        </patternFill>
      </fill>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ont>
        <b/>
        <i val="0"/>
        <color theme="0"/>
      </font>
      <fill>
        <patternFill>
          <bgColor theme="5"/>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ont>
        <b/>
        <i val="0"/>
        <color theme="0"/>
      </font>
      <fill>
        <patternFill>
          <bgColor rgb="FFBF311A"/>
        </patternFill>
      </fill>
    </dxf>
    <dxf>
      <font>
        <b/>
        <i val="0"/>
        <color theme="0"/>
      </font>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
      <fill>
        <patternFill>
          <bgColor rgb="FFBF311A"/>
        </patternFill>
      </fill>
    </dxf>
    <dxf>
      <fill>
        <patternFill>
          <bgColor rgb="FFE58E1A"/>
        </patternFill>
      </fill>
    </dxf>
    <dxf>
      <fill>
        <patternFill>
          <bgColor rgb="FF949B50"/>
        </patternFill>
      </fill>
    </dxf>
  </dxfs>
  <tableStyles count="0" defaultTableStyle="TableStyleMedium9" defaultPivotStyle="PivotStyleLight16"/>
  <colors>
    <mruColors>
      <color rgb="FF807F83"/>
      <color rgb="FF00539B"/>
      <color rgb="FF56A0D3"/>
      <color rgb="FFBF311A"/>
      <color rgb="FF754200"/>
      <color rgb="FFE58E1A"/>
      <color rgb="FF949B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3FE-4A5A-B347-5768C7C0D98F}"/>
              </c:ext>
            </c:extLst>
          </c:dPt>
          <c:dPt>
            <c:idx val="1"/>
            <c:bubble3D val="0"/>
            <c:spPr>
              <a:solidFill>
                <a:srgbClr val="00539B"/>
              </a:solidFill>
              <a:ln>
                <a:solidFill>
                  <a:schemeClr val="bg1"/>
                </a:solidFill>
              </a:ln>
            </c:spPr>
            <c:extLst>
              <c:ext xmlns:c16="http://schemas.microsoft.com/office/drawing/2014/chart" uri="{C3380CC4-5D6E-409C-BE32-E72D297353CC}">
                <c16:uniqueId val="{00000003-43FE-4A5A-B347-5768C7C0D98F}"/>
              </c:ext>
            </c:extLst>
          </c:dPt>
          <c:dPt>
            <c:idx val="2"/>
            <c:bubble3D val="0"/>
            <c:spPr>
              <a:solidFill>
                <a:srgbClr val="56A0D3"/>
              </a:solidFill>
              <a:ln>
                <a:solidFill>
                  <a:schemeClr val="bg1"/>
                </a:solidFill>
              </a:ln>
            </c:spPr>
            <c:extLst>
              <c:ext xmlns:c16="http://schemas.microsoft.com/office/drawing/2014/chart" uri="{C3380CC4-5D6E-409C-BE32-E72D297353CC}">
                <c16:uniqueId val="{00000005-43FE-4A5A-B347-5768C7C0D98F}"/>
              </c:ext>
            </c:extLst>
          </c:dPt>
          <c:dPt>
            <c:idx val="3"/>
            <c:bubble3D val="0"/>
            <c:spPr>
              <a:solidFill>
                <a:srgbClr val="E58E1A"/>
              </a:solidFill>
              <a:ln>
                <a:solidFill>
                  <a:schemeClr val="bg1"/>
                </a:solidFill>
              </a:ln>
            </c:spPr>
            <c:extLst>
              <c:ext xmlns:c16="http://schemas.microsoft.com/office/drawing/2014/chart" uri="{C3380CC4-5D6E-409C-BE32-E72D297353CC}">
                <c16:uniqueId val="{00000007-43FE-4A5A-B347-5768C7C0D98F}"/>
              </c:ext>
            </c:extLst>
          </c:dPt>
          <c:dPt>
            <c:idx val="4"/>
            <c:bubble3D val="0"/>
            <c:spPr>
              <a:solidFill>
                <a:srgbClr val="754200"/>
              </a:solidFill>
              <a:ln>
                <a:solidFill>
                  <a:schemeClr val="bg1"/>
                </a:solidFill>
              </a:ln>
            </c:spPr>
            <c:extLst>
              <c:ext xmlns:c16="http://schemas.microsoft.com/office/drawing/2014/chart" uri="{C3380CC4-5D6E-409C-BE32-E72D297353CC}">
                <c16:uniqueId val="{00000009-43FE-4A5A-B347-5768C7C0D98F}"/>
              </c:ext>
            </c:extLst>
          </c:dPt>
          <c:dPt>
            <c:idx val="5"/>
            <c:bubble3D val="0"/>
            <c:spPr>
              <a:solidFill>
                <a:srgbClr val="BF311A"/>
              </a:solidFill>
              <a:ln>
                <a:solidFill>
                  <a:schemeClr val="bg1"/>
                </a:solidFill>
              </a:ln>
            </c:spPr>
            <c:extLst>
              <c:ext xmlns:c16="http://schemas.microsoft.com/office/drawing/2014/chart" uri="{C3380CC4-5D6E-409C-BE32-E72D297353CC}">
                <c16:uniqueId val="{0000000B-43FE-4A5A-B347-5768C7C0D98F}"/>
              </c:ext>
            </c:extLst>
          </c:dPt>
          <c:cat>
            <c:strRef>
              <c:f>Summary!$L$87:$L$92</c:f>
              <c:strCache>
                <c:ptCount val="6"/>
                <c:pt idx="0">
                  <c:v>Y</c:v>
                </c:pt>
                <c:pt idx="1">
                  <c:v>R</c:v>
                </c:pt>
                <c:pt idx="2">
                  <c:v>T</c:v>
                </c:pt>
                <c:pt idx="3">
                  <c:v>M</c:v>
                </c:pt>
                <c:pt idx="4">
                  <c:v>F</c:v>
                </c:pt>
                <c:pt idx="5">
                  <c:v>N</c:v>
                </c:pt>
              </c:strCache>
            </c:strRef>
          </c:cat>
          <c:val>
            <c:numRef>
              <c:f>Summary!$H$87:$H$92</c:f>
              <c:numCache>
                <c:formatCode>#,##0</c:formatCode>
                <c:ptCount val="6"/>
                <c:pt idx="0">
                  <c:v>0</c:v>
                </c:pt>
                <c:pt idx="1">
                  <c:v>0</c:v>
                </c:pt>
                <c:pt idx="2">
                  <c:v>0</c:v>
                </c:pt>
                <c:pt idx="3">
                  <c:v>0</c:v>
                </c:pt>
                <c:pt idx="4">
                  <c:v>0</c:v>
                </c:pt>
                <c:pt idx="5">
                  <c:v>101</c:v>
                </c:pt>
              </c:numCache>
            </c:numRef>
          </c:val>
          <c:extLst>
            <c:ext xmlns:c16="http://schemas.microsoft.com/office/drawing/2014/chart" uri="{C3380CC4-5D6E-409C-BE32-E72D297353CC}">
              <c16:uniqueId val="{0000000C-43FE-4A5A-B347-5768C7C0D98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Summary!$H$184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D2E-4113-AA5B-FB5D608972F5}"/>
              </c:ext>
            </c:extLst>
          </c:dPt>
          <c:dPt>
            <c:idx val="1"/>
            <c:bubble3D val="0"/>
            <c:spPr>
              <a:solidFill>
                <a:srgbClr val="00539B"/>
              </a:solidFill>
              <a:ln>
                <a:solidFill>
                  <a:schemeClr val="bg1"/>
                </a:solidFill>
              </a:ln>
            </c:spPr>
            <c:extLst>
              <c:ext xmlns:c16="http://schemas.microsoft.com/office/drawing/2014/chart" uri="{C3380CC4-5D6E-409C-BE32-E72D297353CC}">
                <c16:uniqueId val="{00000003-8D2E-4113-AA5B-FB5D608972F5}"/>
              </c:ext>
            </c:extLst>
          </c:dPt>
          <c:dPt>
            <c:idx val="2"/>
            <c:bubble3D val="0"/>
            <c:spPr>
              <a:solidFill>
                <a:srgbClr val="56A0D3"/>
              </a:solidFill>
              <a:ln>
                <a:solidFill>
                  <a:schemeClr val="bg1"/>
                </a:solidFill>
              </a:ln>
            </c:spPr>
            <c:extLst>
              <c:ext xmlns:c16="http://schemas.microsoft.com/office/drawing/2014/chart" uri="{C3380CC4-5D6E-409C-BE32-E72D297353CC}">
                <c16:uniqueId val="{00000005-8D2E-4113-AA5B-FB5D608972F5}"/>
              </c:ext>
            </c:extLst>
          </c:dPt>
          <c:dPt>
            <c:idx val="3"/>
            <c:bubble3D val="0"/>
            <c:spPr>
              <a:solidFill>
                <a:srgbClr val="E58E1A"/>
              </a:solidFill>
              <a:ln>
                <a:solidFill>
                  <a:schemeClr val="bg1"/>
                </a:solidFill>
              </a:ln>
            </c:spPr>
            <c:extLst>
              <c:ext xmlns:c16="http://schemas.microsoft.com/office/drawing/2014/chart" uri="{C3380CC4-5D6E-409C-BE32-E72D297353CC}">
                <c16:uniqueId val="{00000007-8D2E-4113-AA5B-FB5D608972F5}"/>
              </c:ext>
            </c:extLst>
          </c:dPt>
          <c:dPt>
            <c:idx val="4"/>
            <c:bubble3D val="0"/>
            <c:spPr>
              <a:solidFill>
                <a:srgbClr val="754200"/>
              </a:solidFill>
              <a:ln>
                <a:solidFill>
                  <a:schemeClr val="bg1"/>
                </a:solidFill>
              </a:ln>
            </c:spPr>
            <c:extLst>
              <c:ext xmlns:c16="http://schemas.microsoft.com/office/drawing/2014/chart" uri="{C3380CC4-5D6E-409C-BE32-E72D297353CC}">
                <c16:uniqueId val="{00000009-8D2E-4113-AA5B-FB5D608972F5}"/>
              </c:ext>
            </c:extLst>
          </c:dPt>
          <c:dPt>
            <c:idx val="5"/>
            <c:bubble3D val="0"/>
            <c:spPr>
              <a:solidFill>
                <a:srgbClr val="BF311A"/>
              </a:solidFill>
              <a:ln>
                <a:solidFill>
                  <a:schemeClr val="bg1"/>
                </a:solidFill>
              </a:ln>
            </c:spPr>
            <c:extLst>
              <c:ext xmlns:c16="http://schemas.microsoft.com/office/drawing/2014/chart" uri="{C3380CC4-5D6E-409C-BE32-E72D297353CC}">
                <c16:uniqueId val="{0000000B-8D2E-4113-AA5B-FB5D608972F5}"/>
              </c:ext>
            </c:extLst>
          </c:dPt>
          <c:cat>
            <c:strRef>
              <c:f>Summary!$L$87:$L$92</c:f>
              <c:strCache>
                <c:ptCount val="6"/>
                <c:pt idx="0">
                  <c:v>Y</c:v>
                </c:pt>
                <c:pt idx="1">
                  <c:v>R</c:v>
                </c:pt>
                <c:pt idx="2">
                  <c:v>T</c:v>
                </c:pt>
                <c:pt idx="3">
                  <c:v>M</c:v>
                </c:pt>
                <c:pt idx="4">
                  <c:v>F</c:v>
                </c:pt>
                <c:pt idx="5">
                  <c:v>N</c:v>
                </c:pt>
              </c:strCache>
            </c:strRef>
          </c:cat>
          <c:val>
            <c:numRef>
              <c:f>Summary!$H$186:$H$191</c:f>
              <c:numCache>
                <c:formatCode>#,##0</c:formatCode>
                <c:ptCount val="6"/>
                <c:pt idx="0">
                  <c:v>0</c:v>
                </c:pt>
                <c:pt idx="1">
                  <c:v>0</c:v>
                </c:pt>
                <c:pt idx="2">
                  <c:v>0</c:v>
                </c:pt>
                <c:pt idx="3">
                  <c:v>0</c:v>
                </c:pt>
                <c:pt idx="4">
                  <c:v>0</c:v>
                </c:pt>
                <c:pt idx="5">
                  <c:v>37</c:v>
                </c:pt>
              </c:numCache>
            </c:numRef>
          </c:val>
          <c:extLst>
            <c:ext xmlns:c16="http://schemas.microsoft.com/office/drawing/2014/chart" uri="{C3380CC4-5D6E-409C-BE32-E72D297353CC}">
              <c16:uniqueId val="{0000000C-8D2E-4113-AA5B-FB5D608972F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Summary!$H$195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749-4D94-85F8-FB3391C0135A}"/>
              </c:ext>
            </c:extLst>
          </c:dPt>
          <c:dPt>
            <c:idx val="1"/>
            <c:bubble3D val="0"/>
            <c:spPr>
              <a:solidFill>
                <a:srgbClr val="00539B"/>
              </a:solidFill>
              <a:ln>
                <a:solidFill>
                  <a:schemeClr val="bg1"/>
                </a:solidFill>
              </a:ln>
            </c:spPr>
            <c:extLst>
              <c:ext xmlns:c16="http://schemas.microsoft.com/office/drawing/2014/chart" uri="{C3380CC4-5D6E-409C-BE32-E72D297353CC}">
                <c16:uniqueId val="{00000003-D749-4D94-85F8-FB3391C0135A}"/>
              </c:ext>
            </c:extLst>
          </c:dPt>
          <c:dPt>
            <c:idx val="2"/>
            <c:bubble3D val="0"/>
            <c:spPr>
              <a:solidFill>
                <a:srgbClr val="56A0D3"/>
              </a:solidFill>
              <a:ln>
                <a:solidFill>
                  <a:schemeClr val="bg1"/>
                </a:solidFill>
              </a:ln>
            </c:spPr>
            <c:extLst>
              <c:ext xmlns:c16="http://schemas.microsoft.com/office/drawing/2014/chart" uri="{C3380CC4-5D6E-409C-BE32-E72D297353CC}">
                <c16:uniqueId val="{00000005-D749-4D94-85F8-FB3391C0135A}"/>
              </c:ext>
            </c:extLst>
          </c:dPt>
          <c:dPt>
            <c:idx val="3"/>
            <c:bubble3D val="0"/>
            <c:spPr>
              <a:solidFill>
                <a:srgbClr val="E58E1A"/>
              </a:solidFill>
              <a:ln>
                <a:solidFill>
                  <a:schemeClr val="bg1"/>
                </a:solidFill>
              </a:ln>
            </c:spPr>
            <c:extLst>
              <c:ext xmlns:c16="http://schemas.microsoft.com/office/drawing/2014/chart" uri="{C3380CC4-5D6E-409C-BE32-E72D297353CC}">
                <c16:uniqueId val="{00000007-D749-4D94-85F8-FB3391C0135A}"/>
              </c:ext>
            </c:extLst>
          </c:dPt>
          <c:dPt>
            <c:idx val="4"/>
            <c:bubble3D val="0"/>
            <c:spPr>
              <a:solidFill>
                <a:srgbClr val="754200"/>
              </a:solidFill>
              <a:ln>
                <a:solidFill>
                  <a:schemeClr val="bg1"/>
                </a:solidFill>
              </a:ln>
            </c:spPr>
            <c:extLst>
              <c:ext xmlns:c16="http://schemas.microsoft.com/office/drawing/2014/chart" uri="{C3380CC4-5D6E-409C-BE32-E72D297353CC}">
                <c16:uniqueId val="{00000009-D749-4D94-85F8-FB3391C0135A}"/>
              </c:ext>
            </c:extLst>
          </c:dPt>
          <c:dPt>
            <c:idx val="5"/>
            <c:bubble3D val="0"/>
            <c:spPr>
              <a:solidFill>
                <a:srgbClr val="BF311A"/>
              </a:solidFill>
              <a:ln>
                <a:solidFill>
                  <a:schemeClr val="bg1"/>
                </a:solidFill>
              </a:ln>
            </c:spPr>
            <c:extLst>
              <c:ext xmlns:c16="http://schemas.microsoft.com/office/drawing/2014/chart" uri="{C3380CC4-5D6E-409C-BE32-E72D297353CC}">
                <c16:uniqueId val="{0000000B-D749-4D94-85F8-FB3391C0135A}"/>
              </c:ext>
            </c:extLst>
          </c:dPt>
          <c:cat>
            <c:strRef>
              <c:f>Summary!$L$87:$L$92</c:f>
              <c:strCache>
                <c:ptCount val="6"/>
                <c:pt idx="0">
                  <c:v>Y</c:v>
                </c:pt>
                <c:pt idx="1">
                  <c:v>R</c:v>
                </c:pt>
                <c:pt idx="2">
                  <c:v>T</c:v>
                </c:pt>
                <c:pt idx="3">
                  <c:v>M</c:v>
                </c:pt>
                <c:pt idx="4">
                  <c:v>F</c:v>
                </c:pt>
                <c:pt idx="5">
                  <c:v>N</c:v>
                </c:pt>
              </c:strCache>
            </c:strRef>
          </c:cat>
          <c:val>
            <c:numRef>
              <c:f>Summary!$H$197:$H$202</c:f>
            </c:numRef>
          </c:val>
          <c:extLst>
            <c:ext xmlns:c16="http://schemas.microsoft.com/office/drawing/2014/chart" uri="{C3380CC4-5D6E-409C-BE32-E72D297353CC}">
              <c16:uniqueId val="{0000000C-D749-4D94-85F8-FB3391C0135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Summary!$H$206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032-469F-97AA-2A3594A564F3}"/>
              </c:ext>
            </c:extLst>
          </c:dPt>
          <c:dPt>
            <c:idx val="1"/>
            <c:bubble3D val="0"/>
            <c:spPr>
              <a:solidFill>
                <a:srgbClr val="00539B"/>
              </a:solidFill>
              <a:ln>
                <a:solidFill>
                  <a:schemeClr val="bg1"/>
                </a:solidFill>
              </a:ln>
            </c:spPr>
            <c:extLst>
              <c:ext xmlns:c16="http://schemas.microsoft.com/office/drawing/2014/chart" uri="{C3380CC4-5D6E-409C-BE32-E72D297353CC}">
                <c16:uniqueId val="{00000003-7032-469F-97AA-2A3594A564F3}"/>
              </c:ext>
            </c:extLst>
          </c:dPt>
          <c:dPt>
            <c:idx val="2"/>
            <c:bubble3D val="0"/>
            <c:spPr>
              <a:solidFill>
                <a:srgbClr val="56A0D3"/>
              </a:solidFill>
              <a:ln>
                <a:solidFill>
                  <a:schemeClr val="bg1"/>
                </a:solidFill>
              </a:ln>
            </c:spPr>
            <c:extLst>
              <c:ext xmlns:c16="http://schemas.microsoft.com/office/drawing/2014/chart" uri="{C3380CC4-5D6E-409C-BE32-E72D297353CC}">
                <c16:uniqueId val="{00000005-7032-469F-97AA-2A3594A564F3}"/>
              </c:ext>
            </c:extLst>
          </c:dPt>
          <c:dPt>
            <c:idx val="3"/>
            <c:bubble3D val="0"/>
            <c:spPr>
              <a:solidFill>
                <a:srgbClr val="E58E1A"/>
              </a:solidFill>
              <a:ln>
                <a:solidFill>
                  <a:schemeClr val="bg1"/>
                </a:solidFill>
              </a:ln>
            </c:spPr>
            <c:extLst>
              <c:ext xmlns:c16="http://schemas.microsoft.com/office/drawing/2014/chart" uri="{C3380CC4-5D6E-409C-BE32-E72D297353CC}">
                <c16:uniqueId val="{00000007-7032-469F-97AA-2A3594A564F3}"/>
              </c:ext>
            </c:extLst>
          </c:dPt>
          <c:dPt>
            <c:idx val="4"/>
            <c:bubble3D val="0"/>
            <c:spPr>
              <a:solidFill>
                <a:srgbClr val="754200"/>
              </a:solidFill>
              <a:ln>
                <a:solidFill>
                  <a:schemeClr val="bg1"/>
                </a:solidFill>
              </a:ln>
            </c:spPr>
            <c:extLst>
              <c:ext xmlns:c16="http://schemas.microsoft.com/office/drawing/2014/chart" uri="{C3380CC4-5D6E-409C-BE32-E72D297353CC}">
                <c16:uniqueId val="{00000009-7032-469F-97AA-2A3594A564F3}"/>
              </c:ext>
            </c:extLst>
          </c:dPt>
          <c:dPt>
            <c:idx val="5"/>
            <c:bubble3D val="0"/>
            <c:spPr>
              <a:solidFill>
                <a:srgbClr val="BF311A"/>
              </a:solidFill>
              <a:ln>
                <a:solidFill>
                  <a:schemeClr val="bg1"/>
                </a:solidFill>
              </a:ln>
            </c:spPr>
            <c:extLst>
              <c:ext xmlns:c16="http://schemas.microsoft.com/office/drawing/2014/chart" uri="{C3380CC4-5D6E-409C-BE32-E72D297353CC}">
                <c16:uniqueId val="{0000000B-7032-469F-97AA-2A3594A564F3}"/>
              </c:ext>
            </c:extLst>
          </c:dPt>
          <c:cat>
            <c:strRef>
              <c:f>Summary!$L$87:$L$92</c:f>
              <c:strCache>
                <c:ptCount val="6"/>
                <c:pt idx="0">
                  <c:v>Y</c:v>
                </c:pt>
                <c:pt idx="1">
                  <c:v>R</c:v>
                </c:pt>
                <c:pt idx="2">
                  <c:v>T</c:v>
                </c:pt>
                <c:pt idx="3">
                  <c:v>M</c:v>
                </c:pt>
                <c:pt idx="4">
                  <c:v>F</c:v>
                </c:pt>
                <c:pt idx="5">
                  <c:v>N</c:v>
                </c:pt>
              </c:strCache>
            </c:strRef>
          </c:cat>
          <c:val>
            <c:numRef>
              <c:f>Summary!$H$208:$H$213</c:f>
            </c:numRef>
          </c:val>
          <c:extLst>
            <c:ext xmlns:c16="http://schemas.microsoft.com/office/drawing/2014/chart" uri="{C3380CC4-5D6E-409C-BE32-E72D297353CC}">
              <c16:uniqueId val="{0000000C-7032-469F-97AA-2A3594A564F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Summary!$H$217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56C-4C99-A1BA-3122385F4161}"/>
              </c:ext>
            </c:extLst>
          </c:dPt>
          <c:dPt>
            <c:idx val="1"/>
            <c:bubble3D val="0"/>
            <c:spPr>
              <a:solidFill>
                <a:srgbClr val="00539B"/>
              </a:solidFill>
              <a:ln>
                <a:solidFill>
                  <a:schemeClr val="bg1"/>
                </a:solidFill>
              </a:ln>
            </c:spPr>
            <c:extLst>
              <c:ext xmlns:c16="http://schemas.microsoft.com/office/drawing/2014/chart" uri="{C3380CC4-5D6E-409C-BE32-E72D297353CC}">
                <c16:uniqueId val="{00000003-256C-4C99-A1BA-3122385F4161}"/>
              </c:ext>
            </c:extLst>
          </c:dPt>
          <c:dPt>
            <c:idx val="2"/>
            <c:bubble3D val="0"/>
            <c:spPr>
              <a:solidFill>
                <a:srgbClr val="56A0D3"/>
              </a:solidFill>
              <a:ln>
                <a:solidFill>
                  <a:schemeClr val="bg1"/>
                </a:solidFill>
              </a:ln>
            </c:spPr>
            <c:extLst>
              <c:ext xmlns:c16="http://schemas.microsoft.com/office/drawing/2014/chart" uri="{C3380CC4-5D6E-409C-BE32-E72D297353CC}">
                <c16:uniqueId val="{00000005-256C-4C99-A1BA-3122385F4161}"/>
              </c:ext>
            </c:extLst>
          </c:dPt>
          <c:dPt>
            <c:idx val="3"/>
            <c:bubble3D val="0"/>
            <c:spPr>
              <a:solidFill>
                <a:srgbClr val="E58E1A"/>
              </a:solidFill>
              <a:ln>
                <a:solidFill>
                  <a:schemeClr val="bg1"/>
                </a:solidFill>
              </a:ln>
            </c:spPr>
            <c:extLst>
              <c:ext xmlns:c16="http://schemas.microsoft.com/office/drawing/2014/chart" uri="{C3380CC4-5D6E-409C-BE32-E72D297353CC}">
                <c16:uniqueId val="{00000007-256C-4C99-A1BA-3122385F4161}"/>
              </c:ext>
            </c:extLst>
          </c:dPt>
          <c:dPt>
            <c:idx val="4"/>
            <c:bubble3D val="0"/>
            <c:spPr>
              <a:solidFill>
                <a:srgbClr val="754200"/>
              </a:solidFill>
              <a:ln>
                <a:solidFill>
                  <a:schemeClr val="bg1"/>
                </a:solidFill>
              </a:ln>
            </c:spPr>
            <c:extLst>
              <c:ext xmlns:c16="http://schemas.microsoft.com/office/drawing/2014/chart" uri="{C3380CC4-5D6E-409C-BE32-E72D297353CC}">
                <c16:uniqueId val="{00000009-256C-4C99-A1BA-3122385F4161}"/>
              </c:ext>
            </c:extLst>
          </c:dPt>
          <c:dPt>
            <c:idx val="5"/>
            <c:bubble3D val="0"/>
            <c:spPr>
              <a:solidFill>
                <a:srgbClr val="BF311A"/>
              </a:solidFill>
              <a:ln>
                <a:solidFill>
                  <a:schemeClr val="bg1"/>
                </a:solidFill>
              </a:ln>
            </c:spPr>
            <c:extLst>
              <c:ext xmlns:c16="http://schemas.microsoft.com/office/drawing/2014/chart" uri="{C3380CC4-5D6E-409C-BE32-E72D297353CC}">
                <c16:uniqueId val="{0000000B-256C-4C99-A1BA-3122385F4161}"/>
              </c:ext>
            </c:extLst>
          </c:dPt>
          <c:cat>
            <c:strRef>
              <c:f>Summary!$L$87:$L$92</c:f>
              <c:strCache>
                <c:ptCount val="6"/>
                <c:pt idx="0">
                  <c:v>Y</c:v>
                </c:pt>
                <c:pt idx="1">
                  <c:v>R</c:v>
                </c:pt>
                <c:pt idx="2">
                  <c:v>T</c:v>
                </c:pt>
                <c:pt idx="3">
                  <c:v>M</c:v>
                </c:pt>
                <c:pt idx="4">
                  <c:v>F</c:v>
                </c:pt>
                <c:pt idx="5">
                  <c:v>N</c:v>
                </c:pt>
              </c:strCache>
            </c:strRef>
          </c:cat>
          <c:val>
            <c:numRef>
              <c:f>Summary!$H$219:$H$224</c:f>
            </c:numRef>
          </c:val>
          <c:extLst>
            <c:ext xmlns:c16="http://schemas.microsoft.com/office/drawing/2014/chart" uri="{C3380CC4-5D6E-409C-BE32-E72D297353CC}">
              <c16:uniqueId val="{0000000C-256C-4C99-A1BA-3122385F416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Summary!$H$228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347-4914-BA2B-70C43601862E}"/>
              </c:ext>
            </c:extLst>
          </c:dPt>
          <c:dPt>
            <c:idx val="1"/>
            <c:bubble3D val="0"/>
            <c:spPr>
              <a:solidFill>
                <a:srgbClr val="00539B"/>
              </a:solidFill>
              <a:ln>
                <a:solidFill>
                  <a:schemeClr val="bg1"/>
                </a:solidFill>
              </a:ln>
            </c:spPr>
            <c:extLst>
              <c:ext xmlns:c16="http://schemas.microsoft.com/office/drawing/2014/chart" uri="{C3380CC4-5D6E-409C-BE32-E72D297353CC}">
                <c16:uniqueId val="{00000003-8347-4914-BA2B-70C43601862E}"/>
              </c:ext>
            </c:extLst>
          </c:dPt>
          <c:dPt>
            <c:idx val="2"/>
            <c:bubble3D val="0"/>
            <c:spPr>
              <a:solidFill>
                <a:srgbClr val="56A0D3"/>
              </a:solidFill>
              <a:ln>
                <a:solidFill>
                  <a:schemeClr val="bg1"/>
                </a:solidFill>
              </a:ln>
            </c:spPr>
            <c:extLst>
              <c:ext xmlns:c16="http://schemas.microsoft.com/office/drawing/2014/chart" uri="{C3380CC4-5D6E-409C-BE32-E72D297353CC}">
                <c16:uniqueId val="{00000005-8347-4914-BA2B-70C43601862E}"/>
              </c:ext>
            </c:extLst>
          </c:dPt>
          <c:dPt>
            <c:idx val="3"/>
            <c:bubble3D val="0"/>
            <c:spPr>
              <a:solidFill>
                <a:srgbClr val="E58E1A"/>
              </a:solidFill>
              <a:ln>
                <a:solidFill>
                  <a:schemeClr val="bg1"/>
                </a:solidFill>
              </a:ln>
            </c:spPr>
            <c:extLst>
              <c:ext xmlns:c16="http://schemas.microsoft.com/office/drawing/2014/chart" uri="{C3380CC4-5D6E-409C-BE32-E72D297353CC}">
                <c16:uniqueId val="{00000007-8347-4914-BA2B-70C43601862E}"/>
              </c:ext>
            </c:extLst>
          </c:dPt>
          <c:dPt>
            <c:idx val="4"/>
            <c:bubble3D val="0"/>
            <c:spPr>
              <a:solidFill>
                <a:srgbClr val="754200"/>
              </a:solidFill>
              <a:ln>
                <a:solidFill>
                  <a:schemeClr val="bg1"/>
                </a:solidFill>
              </a:ln>
            </c:spPr>
            <c:extLst>
              <c:ext xmlns:c16="http://schemas.microsoft.com/office/drawing/2014/chart" uri="{C3380CC4-5D6E-409C-BE32-E72D297353CC}">
                <c16:uniqueId val="{00000009-8347-4914-BA2B-70C43601862E}"/>
              </c:ext>
            </c:extLst>
          </c:dPt>
          <c:dPt>
            <c:idx val="5"/>
            <c:bubble3D val="0"/>
            <c:spPr>
              <a:solidFill>
                <a:srgbClr val="BF311A"/>
              </a:solidFill>
              <a:ln>
                <a:solidFill>
                  <a:schemeClr val="bg1"/>
                </a:solidFill>
              </a:ln>
            </c:spPr>
            <c:extLst>
              <c:ext xmlns:c16="http://schemas.microsoft.com/office/drawing/2014/chart" uri="{C3380CC4-5D6E-409C-BE32-E72D297353CC}">
                <c16:uniqueId val="{0000000B-8347-4914-BA2B-70C43601862E}"/>
              </c:ext>
            </c:extLst>
          </c:dPt>
          <c:cat>
            <c:strRef>
              <c:f>Summary!$L$87:$L$92</c:f>
              <c:strCache>
                <c:ptCount val="6"/>
                <c:pt idx="0">
                  <c:v>Y</c:v>
                </c:pt>
                <c:pt idx="1">
                  <c:v>R</c:v>
                </c:pt>
                <c:pt idx="2">
                  <c:v>T</c:v>
                </c:pt>
                <c:pt idx="3">
                  <c:v>M</c:v>
                </c:pt>
                <c:pt idx="4">
                  <c:v>F</c:v>
                </c:pt>
                <c:pt idx="5">
                  <c:v>N</c:v>
                </c:pt>
              </c:strCache>
            </c:strRef>
          </c:cat>
          <c:val>
            <c:numRef>
              <c:f>Summary!$H$230:$H$235</c:f>
            </c:numRef>
          </c:val>
          <c:extLst>
            <c:ext xmlns:c16="http://schemas.microsoft.com/office/drawing/2014/chart" uri="{C3380CC4-5D6E-409C-BE32-E72D297353CC}">
              <c16:uniqueId val="{0000000C-8347-4914-BA2B-70C43601862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Summary!$H$239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3A2-4179-B846-C7112BF01ADD}"/>
              </c:ext>
            </c:extLst>
          </c:dPt>
          <c:dPt>
            <c:idx val="1"/>
            <c:bubble3D val="0"/>
            <c:spPr>
              <a:solidFill>
                <a:srgbClr val="00539B"/>
              </a:solidFill>
              <a:ln>
                <a:solidFill>
                  <a:schemeClr val="bg1"/>
                </a:solidFill>
              </a:ln>
            </c:spPr>
            <c:extLst>
              <c:ext xmlns:c16="http://schemas.microsoft.com/office/drawing/2014/chart" uri="{C3380CC4-5D6E-409C-BE32-E72D297353CC}">
                <c16:uniqueId val="{00000003-23A2-4179-B846-C7112BF01ADD}"/>
              </c:ext>
            </c:extLst>
          </c:dPt>
          <c:dPt>
            <c:idx val="2"/>
            <c:bubble3D val="0"/>
            <c:spPr>
              <a:solidFill>
                <a:srgbClr val="56A0D3"/>
              </a:solidFill>
              <a:ln>
                <a:solidFill>
                  <a:schemeClr val="bg1"/>
                </a:solidFill>
              </a:ln>
            </c:spPr>
            <c:extLst>
              <c:ext xmlns:c16="http://schemas.microsoft.com/office/drawing/2014/chart" uri="{C3380CC4-5D6E-409C-BE32-E72D297353CC}">
                <c16:uniqueId val="{00000005-23A2-4179-B846-C7112BF01ADD}"/>
              </c:ext>
            </c:extLst>
          </c:dPt>
          <c:dPt>
            <c:idx val="3"/>
            <c:bubble3D val="0"/>
            <c:spPr>
              <a:solidFill>
                <a:srgbClr val="E58E1A"/>
              </a:solidFill>
              <a:ln>
                <a:solidFill>
                  <a:schemeClr val="bg1"/>
                </a:solidFill>
              </a:ln>
            </c:spPr>
            <c:extLst>
              <c:ext xmlns:c16="http://schemas.microsoft.com/office/drawing/2014/chart" uri="{C3380CC4-5D6E-409C-BE32-E72D297353CC}">
                <c16:uniqueId val="{00000007-23A2-4179-B846-C7112BF01ADD}"/>
              </c:ext>
            </c:extLst>
          </c:dPt>
          <c:dPt>
            <c:idx val="4"/>
            <c:bubble3D val="0"/>
            <c:spPr>
              <a:solidFill>
                <a:srgbClr val="754200"/>
              </a:solidFill>
              <a:ln>
                <a:solidFill>
                  <a:schemeClr val="bg1"/>
                </a:solidFill>
              </a:ln>
            </c:spPr>
            <c:extLst>
              <c:ext xmlns:c16="http://schemas.microsoft.com/office/drawing/2014/chart" uri="{C3380CC4-5D6E-409C-BE32-E72D297353CC}">
                <c16:uniqueId val="{00000009-23A2-4179-B846-C7112BF01ADD}"/>
              </c:ext>
            </c:extLst>
          </c:dPt>
          <c:dPt>
            <c:idx val="5"/>
            <c:bubble3D val="0"/>
            <c:spPr>
              <a:solidFill>
                <a:srgbClr val="BF311A"/>
              </a:solidFill>
              <a:ln>
                <a:solidFill>
                  <a:schemeClr val="bg1"/>
                </a:solidFill>
              </a:ln>
            </c:spPr>
            <c:extLst>
              <c:ext xmlns:c16="http://schemas.microsoft.com/office/drawing/2014/chart" uri="{C3380CC4-5D6E-409C-BE32-E72D297353CC}">
                <c16:uniqueId val="{0000000B-23A2-4179-B846-C7112BF01ADD}"/>
              </c:ext>
            </c:extLst>
          </c:dPt>
          <c:cat>
            <c:strRef>
              <c:f>Summary!$L$87:$L$92</c:f>
              <c:strCache>
                <c:ptCount val="6"/>
                <c:pt idx="0">
                  <c:v>Y</c:v>
                </c:pt>
                <c:pt idx="1">
                  <c:v>R</c:v>
                </c:pt>
                <c:pt idx="2">
                  <c:v>T</c:v>
                </c:pt>
                <c:pt idx="3">
                  <c:v>M</c:v>
                </c:pt>
                <c:pt idx="4">
                  <c:v>F</c:v>
                </c:pt>
                <c:pt idx="5">
                  <c:v>N</c:v>
                </c:pt>
              </c:strCache>
            </c:strRef>
          </c:cat>
          <c:val>
            <c:numRef>
              <c:f>Summary!$H$241:$H$246</c:f>
            </c:numRef>
          </c:val>
          <c:extLst>
            <c:ext xmlns:c16="http://schemas.microsoft.com/office/drawing/2014/chart" uri="{C3380CC4-5D6E-409C-BE32-E72D297353CC}">
              <c16:uniqueId val="{0000000C-23A2-4179-B846-C7112BF01AD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Summary!$H$250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6DF-4910-9B1C-D032729F0DF2}"/>
              </c:ext>
            </c:extLst>
          </c:dPt>
          <c:dPt>
            <c:idx val="1"/>
            <c:bubble3D val="0"/>
            <c:spPr>
              <a:solidFill>
                <a:srgbClr val="00539B"/>
              </a:solidFill>
              <a:ln>
                <a:solidFill>
                  <a:schemeClr val="bg1"/>
                </a:solidFill>
              </a:ln>
            </c:spPr>
            <c:extLst>
              <c:ext xmlns:c16="http://schemas.microsoft.com/office/drawing/2014/chart" uri="{C3380CC4-5D6E-409C-BE32-E72D297353CC}">
                <c16:uniqueId val="{00000003-66DF-4910-9B1C-D032729F0DF2}"/>
              </c:ext>
            </c:extLst>
          </c:dPt>
          <c:dPt>
            <c:idx val="2"/>
            <c:bubble3D val="0"/>
            <c:spPr>
              <a:solidFill>
                <a:srgbClr val="56A0D3"/>
              </a:solidFill>
              <a:ln>
                <a:solidFill>
                  <a:schemeClr val="bg1"/>
                </a:solidFill>
              </a:ln>
            </c:spPr>
            <c:extLst>
              <c:ext xmlns:c16="http://schemas.microsoft.com/office/drawing/2014/chart" uri="{C3380CC4-5D6E-409C-BE32-E72D297353CC}">
                <c16:uniqueId val="{00000005-66DF-4910-9B1C-D032729F0DF2}"/>
              </c:ext>
            </c:extLst>
          </c:dPt>
          <c:dPt>
            <c:idx val="3"/>
            <c:bubble3D val="0"/>
            <c:spPr>
              <a:solidFill>
                <a:srgbClr val="E58E1A"/>
              </a:solidFill>
              <a:ln>
                <a:solidFill>
                  <a:schemeClr val="bg1"/>
                </a:solidFill>
              </a:ln>
            </c:spPr>
            <c:extLst>
              <c:ext xmlns:c16="http://schemas.microsoft.com/office/drawing/2014/chart" uri="{C3380CC4-5D6E-409C-BE32-E72D297353CC}">
                <c16:uniqueId val="{00000007-66DF-4910-9B1C-D032729F0DF2}"/>
              </c:ext>
            </c:extLst>
          </c:dPt>
          <c:dPt>
            <c:idx val="4"/>
            <c:bubble3D val="0"/>
            <c:spPr>
              <a:solidFill>
                <a:srgbClr val="754200"/>
              </a:solidFill>
              <a:ln>
                <a:solidFill>
                  <a:schemeClr val="bg1"/>
                </a:solidFill>
              </a:ln>
            </c:spPr>
            <c:extLst>
              <c:ext xmlns:c16="http://schemas.microsoft.com/office/drawing/2014/chart" uri="{C3380CC4-5D6E-409C-BE32-E72D297353CC}">
                <c16:uniqueId val="{00000009-66DF-4910-9B1C-D032729F0DF2}"/>
              </c:ext>
            </c:extLst>
          </c:dPt>
          <c:dPt>
            <c:idx val="5"/>
            <c:bubble3D val="0"/>
            <c:spPr>
              <a:solidFill>
                <a:srgbClr val="BF311A"/>
              </a:solidFill>
              <a:ln>
                <a:solidFill>
                  <a:schemeClr val="bg1"/>
                </a:solidFill>
              </a:ln>
            </c:spPr>
            <c:extLst>
              <c:ext xmlns:c16="http://schemas.microsoft.com/office/drawing/2014/chart" uri="{C3380CC4-5D6E-409C-BE32-E72D297353CC}">
                <c16:uniqueId val="{0000000B-66DF-4910-9B1C-D032729F0DF2}"/>
              </c:ext>
            </c:extLst>
          </c:dPt>
          <c:cat>
            <c:strRef>
              <c:f>Summary!$L$87:$L$92</c:f>
              <c:strCache>
                <c:ptCount val="6"/>
                <c:pt idx="0">
                  <c:v>Y</c:v>
                </c:pt>
                <c:pt idx="1">
                  <c:v>R</c:v>
                </c:pt>
                <c:pt idx="2">
                  <c:v>T</c:v>
                </c:pt>
                <c:pt idx="3">
                  <c:v>M</c:v>
                </c:pt>
                <c:pt idx="4">
                  <c:v>F</c:v>
                </c:pt>
                <c:pt idx="5">
                  <c:v>N</c:v>
                </c:pt>
              </c:strCache>
            </c:strRef>
          </c:cat>
          <c:val>
            <c:numRef>
              <c:f>Summary!$H$252:$H$257</c:f>
            </c:numRef>
          </c:val>
          <c:extLst>
            <c:ext xmlns:c16="http://schemas.microsoft.com/office/drawing/2014/chart" uri="{C3380CC4-5D6E-409C-BE32-E72D297353CC}">
              <c16:uniqueId val="{0000000C-66DF-4910-9B1C-D032729F0DF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Summary!$H$261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92F-4F4C-90E2-0570D3A4B98A}"/>
              </c:ext>
            </c:extLst>
          </c:dPt>
          <c:dPt>
            <c:idx val="1"/>
            <c:bubble3D val="0"/>
            <c:spPr>
              <a:solidFill>
                <a:srgbClr val="00539B"/>
              </a:solidFill>
              <a:ln>
                <a:solidFill>
                  <a:schemeClr val="bg1"/>
                </a:solidFill>
              </a:ln>
            </c:spPr>
            <c:extLst>
              <c:ext xmlns:c16="http://schemas.microsoft.com/office/drawing/2014/chart" uri="{C3380CC4-5D6E-409C-BE32-E72D297353CC}">
                <c16:uniqueId val="{00000003-192F-4F4C-90E2-0570D3A4B98A}"/>
              </c:ext>
            </c:extLst>
          </c:dPt>
          <c:dPt>
            <c:idx val="2"/>
            <c:bubble3D val="0"/>
            <c:spPr>
              <a:solidFill>
                <a:srgbClr val="56A0D3"/>
              </a:solidFill>
              <a:ln>
                <a:solidFill>
                  <a:schemeClr val="bg1"/>
                </a:solidFill>
              </a:ln>
            </c:spPr>
            <c:extLst>
              <c:ext xmlns:c16="http://schemas.microsoft.com/office/drawing/2014/chart" uri="{C3380CC4-5D6E-409C-BE32-E72D297353CC}">
                <c16:uniqueId val="{00000005-192F-4F4C-90E2-0570D3A4B98A}"/>
              </c:ext>
            </c:extLst>
          </c:dPt>
          <c:dPt>
            <c:idx val="3"/>
            <c:bubble3D val="0"/>
            <c:spPr>
              <a:solidFill>
                <a:srgbClr val="E58E1A"/>
              </a:solidFill>
              <a:ln>
                <a:solidFill>
                  <a:schemeClr val="bg1"/>
                </a:solidFill>
              </a:ln>
            </c:spPr>
            <c:extLst>
              <c:ext xmlns:c16="http://schemas.microsoft.com/office/drawing/2014/chart" uri="{C3380CC4-5D6E-409C-BE32-E72D297353CC}">
                <c16:uniqueId val="{00000007-192F-4F4C-90E2-0570D3A4B98A}"/>
              </c:ext>
            </c:extLst>
          </c:dPt>
          <c:dPt>
            <c:idx val="4"/>
            <c:bubble3D val="0"/>
            <c:spPr>
              <a:solidFill>
                <a:srgbClr val="754200"/>
              </a:solidFill>
              <a:ln>
                <a:solidFill>
                  <a:schemeClr val="bg1"/>
                </a:solidFill>
              </a:ln>
            </c:spPr>
            <c:extLst>
              <c:ext xmlns:c16="http://schemas.microsoft.com/office/drawing/2014/chart" uri="{C3380CC4-5D6E-409C-BE32-E72D297353CC}">
                <c16:uniqueId val="{00000009-192F-4F4C-90E2-0570D3A4B98A}"/>
              </c:ext>
            </c:extLst>
          </c:dPt>
          <c:dPt>
            <c:idx val="5"/>
            <c:bubble3D val="0"/>
            <c:spPr>
              <a:solidFill>
                <a:srgbClr val="BF311A"/>
              </a:solidFill>
              <a:ln>
                <a:solidFill>
                  <a:schemeClr val="bg1"/>
                </a:solidFill>
              </a:ln>
            </c:spPr>
            <c:extLst>
              <c:ext xmlns:c16="http://schemas.microsoft.com/office/drawing/2014/chart" uri="{C3380CC4-5D6E-409C-BE32-E72D297353CC}">
                <c16:uniqueId val="{0000000B-192F-4F4C-90E2-0570D3A4B98A}"/>
              </c:ext>
            </c:extLst>
          </c:dPt>
          <c:cat>
            <c:strRef>
              <c:f>Summary!$L$87:$L$92</c:f>
              <c:strCache>
                <c:ptCount val="6"/>
                <c:pt idx="0">
                  <c:v>Y</c:v>
                </c:pt>
                <c:pt idx="1">
                  <c:v>R</c:v>
                </c:pt>
                <c:pt idx="2">
                  <c:v>T</c:v>
                </c:pt>
                <c:pt idx="3">
                  <c:v>M</c:v>
                </c:pt>
                <c:pt idx="4">
                  <c:v>F</c:v>
                </c:pt>
                <c:pt idx="5">
                  <c:v>N</c:v>
                </c:pt>
              </c:strCache>
            </c:strRef>
          </c:cat>
          <c:val>
            <c:numRef>
              <c:f>Summary!$H$263:$H$268</c:f>
            </c:numRef>
          </c:val>
          <c:extLst>
            <c:ext xmlns:c16="http://schemas.microsoft.com/office/drawing/2014/chart" uri="{C3380CC4-5D6E-409C-BE32-E72D297353CC}">
              <c16:uniqueId val="{0000000C-192F-4F4C-90E2-0570D3A4B98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Summary!$H$272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851-44E0-B455-AFD85CCF47AD}"/>
              </c:ext>
            </c:extLst>
          </c:dPt>
          <c:dPt>
            <c:idx val="1"/>
            <c:bubble3D val="0"/>
            <c:spPr>
              <a:solidFill>
                <a:srgbClr val="00539B"/>
              </a:solidFill>
              <a:ln>
                <a:solidFill>
                  <a:schemeClr val="bg1"/>
                </a:solidFill>
              </a:ln>
            </c:spPr>
            <c:extLst>
              <c:ext xmlns:c16="http://schemas.microsoft.com/office/drawing/2014/chart" uri="{C3380CC4-5D6E-409C-BE32-E72D297353CC}">
                <c16:uniqueId val="{00000003-A851-44E0-B455-AFD85CCF47AD}"/>
              </c:ext>
            </c:extLst>
          </c:dPt>
          <c:dPt>
            <c:idx val="2"/>
            <c:bubble3D val="0"/>
            <c:spPr>
              <a:solidFill>
                <a:srgbClr val="56A0D3"/>
              </a:solidFill>
              <a:ln>
                <a:solidFill>
                  <a:schemeClr val="bg1"/>
                </a:solidFill>
              </a:ln>
            </c:spPr>
            <c:extLst>
              <c:ext xmlns:c16="http://schemas.microsoft.com/office/drawing/2014/chart" uri="{C3380CC4-5D6E-409C-BE32-E72D297353CC}">
                <c16:uniqueId val="{00000005-A851-44E0-B455-AFD85CCF47AD}"/>
              </c:ext>
            </c:extLst>
          </c:dPt>
          <c:dPt>
            <c:idx val="3"/>
            <c:bubble3D val="0"/>
            <c:spPr>
              <a:solidFill>
                <a:srgbClr val="E58E1A"/>
              </a:solidFill>
              <a:ln>
                <a:solidFill>
                  <a:schemeClr val="bg1"/>
                </a:solidFill>
              </a:ln>
            </c:spPr>
            <c:extLst>
              <c:ext xmlns:c16="http://schemas.microsoft.com/office/drawing/2014/chart" uri="{C3380CC4-5D6E-409C-BE32-E72D297353CC}">
                <c16:uniqueId val="{00000007-A851-44E0-B455-AFD85CCF47AD}"/>
              </c:ext>
            </c:extLst>
          </c:dPt>
          <c:dPt>
            <c:idx val="4"/>
            <c:bubble3D val="0"/>
            <c:spPr>
              <a:solidFill>
                <a:srgbClr val="754200"/>
              </a:solidFill>
              <a:ln>
                <a:solidFill>
                  <a:schemeClr val="bg1"/>
                </a:solidFill>
              </a:ln>
            </c:spPr>
            <c:extLst>
              <c:ext xmlns:c16="http://schemas.microsoft.com/office/drawing/2014/chart" uri="{C3380CC4-5D6E-409C-BE32-E72D297353CC}">
                <c16:uniqueId val="{00000009-A851-44E0-B455-AFD85CCF47AD}"/>
              </c:ext>
            </c:extLst>
          </c:dPt>
          <c:dPt>
            <c:idx val="5"/>
            <c:bubble3D val="0"/>
            <c:spPr>
              <a:solidFill>
                <a:srgbClr val="BF311A"/>
              </a:solidFill>
              <a:ln>
                <a:solidFill>
                  <a:schemeClr val="bg1"/>
                </a:solidFill>
              </a:ln>
            </c:spPr>
            <c:extLst>
              <c:ext xmlns:c16="http://schemas.microsoft.com/office/drawing/2014/chart" uri="{C3380CC4-5D6E-409C-BE32-E72D297353CC}">
                <c16:uniqueId val="{0000000B-A851-44E0-B455-AFD85CCF47AD}"/>
              </c:ext>
            </c:extLst>
          </c:dPt>
          <c:cat>
            <c:strRef>
              <c:f>Summary!$L$87:$L$92</c:f>
              <c:strCache>
                <c:ptCount val="6"/>
                <c:pt idx="0">
                  <c:v>Y</c:v>
                </c:pt>
                <c:pt idx="1">
                  <c:v>R</c:v>
                </c:pt>
                <c:pt idx="2">
                  <c:v>T</c:v>
                </c:pt>
                <c:pt idx="3">
                  <c:v>M</c:v>
                </c:pt>
                <c:pt idx="4">
                  <c:v>F</c:v>
                </c:pt>
                <c:pt idx="5">
                  <c:v>N</c:v>
                </c:pt>
              </c:strCache>
            </c:strRef>
          </c:cat>
          <c:val>
            <c:numRef>
              <c:f>Summary!$H$274:$H$279</c:f>
            </c:numRef>
          </c:val>
          <c:extLst>
            <c:ext xmlns:c16="http://schemas.microsoft.com/office/drawing/2014/chart" uri="{C3380CC4-5D6E-409C-BE32-E72D297353CC}">
              <c16:uniqueId val="{0000000C-A851-44E0-B455-AFD85CCF47A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Summary!$H$283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62E-49CC-978F-EA2E4EC8A27F}"/>
              </c:ext>
            </c:extLst>
          </c:dPt>
          <c:dPt>
            <c:idx val="1"/>
            <c:bubble3D val="0"/>
            <c:spPr>
              <a:solidFill>
                <a:srgbClr val="00539B"/>
              </a:solidFill>
              <a:ln>
                <a:solidFill>
                  <a:schemeClr val="bg1"/>
                </a:solidFill>
              </a:ln>
            </c:spPr>
            <c:extLst>
              <c:ext xmlns:c16="http://schemas.microsoft.com/office/drawing/2014/chart" uri="{C3380CC4-5D6E-409C-BE32-E72D297353CC}">
                <c16:uniqueId val="{00000003-062E-49CC-978F-EA2E4EC8A27F}"/>
              </c:ext>
            </c:extLst>
          </c:dPt>
          <c:dPt>
            <c:idx val="2"/>
            <c:bubble3D val="0"/>
            <c:spPr>
              <a:solidFill>
                <a:srgbClr val="56A0D3"/>
              </a:solidFill>
              <a:ln>
                <a:solidFill>
                  <a:schemeClr val="bg1"/>
                </a:solidFill>
              </a:ln>
            </c:spPr>
            <c:extLst>
              <c:ext xmlns:c16="http://schemas.microsoft.com/office/drawing/2014/chart" uri="{C3380CC4-5D6E-409C-BE32-E72D297353CC}">
                <c16:uniqueId val="{00000005-062E-49CC-978F-EA2E4EC8A27F}"/>
              </c:ext>
            </c:extLst>
          </c:dPt>
          <c:dPt>
            <c:idx val="3"/>
            <c:bubble3D val="0"/>
            <c:spPr>
              <a:solidFill>
                <a:srgbClr val="E58E1A"/>
              </a:solidFill>
              <a:ln>
                <a:solidFill>
                  <a:schemeClr val="bg1"/>
                </a:solidFill>
              </a:ln>
            </c:spPr>
            <c:extLst>
              <c:ext xmlns:c16="http://schemas.microsoft.com/office/drawing/2014/chart" uri="{C3380CC4-5D6E-409C-BE32-E72D297353CC}">
                <c16:uniqueId val="{00000007-062E-49CC-978F-EA2E4EC8A27F}"/>
              </c:ext>
            </c:extLst>
          </c:dPt>
          <c:dPt>
            <c:idx val="4"/>
            <c:bubble3D val="0"/>
            <c:spPr>
              <a:solidFill>
                <a:srgbClr val="754200"/>
              </a:solidFill>
              <a:ln>
                <a:solidFill>
                  <a:schemeClr val="bg1"/>
                </a:solidFill>
              </a:ln>
            </c:spPr>
            <c:extLst>
              <c:ext xmlns:c16="http://schemas.microsoft.com/office/drawing/2014/chart" uri="{C3380CC4-5D6E-409C-BE32-E72D297353CC}">
                <c16:uniqueId val="{00000009-062E-49CC-978F-EA2E4EC8A27F}"/>
              </c:ext>
            </c:extLst>
          </c:dPt>
          <c:dPt>
            <c:idx val="5"/>
            <c:bubble3D val="0"/>
            <c:spPr>
              <a:solidFill>
                <a:srgbClr val="BF311A"/>
              </a:solidFill>
              <a:ln>
                <a:solidFill>
                  <a:schemeClr val="bg1"/>
                </a:solidFill>
              </a:ln>
            </c:spPr>
            <c:extLst>
              <c:ext xmlns:c16="http://schemas.microsoft.com/office/drawing/2014/chart" uri="{C3380CC4-5D6E-409C-BE32-E72D297353CC}">
                <c16:uniqueId val="{0000000B-062E-49CC-978F-EA2E4EC8A27F}"/>
              </c:ext>
            </c:extLst>
          </c:dPt>
          <c:cat>
            <c:strRef>
              <c:f>Summary!$L$87:$L$92</c:f>
              <c:strCache>
                <c:ptCount val="6"/>
                <c:pt idx="0">
                  <c:v>Y</c:v>
                </c:pt>
                <c:pt idx="1">
                  <c:v>R</c:v>
                </c:pt>
                <c:pt idx="2">
                  <c:v>T</c:v>
                </c:pt>
                <c:pt idx="3">
                  <c:v>M</c:v>
                </c:pt>
                <c:pt idx="4">
                  <c:v>F</c:v>
                </c:pt>
                <c:pt idx="5">
                  <c:v>N</c:v>
                </c:pt>
              </c:strCache>
            </c:strRef>
          </c:cat>
          <c:val>
            <c:numRef>
              <c:f>Summary!$H$285:$H$290</c:f>
            </c:numRef>
          </c:val>
          <c:extLst>
            <c:ext xmlns:c16="http://schemas.microsoft.com/office/drawing/2014/chart" uri="{C3380CC4-5D6E-409C-BE32-E72D297353CC}">
              <c16:uniqueId val="{0000000C-062E-49CC-978F-EA2E4EC8A27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Summary!$H$96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FFA-4AAA-A465-B14AEF1504C0}"/>
              </c:ext>
            </c:extLst>
          </c:dPt>
          <c:dPt>
            <c:idx val="1"/>
            <c:bubble3D val="0"/>
            <c:spPr>
              <a:solidFill>
                <a:srgbClr val="00539B"/>
              </a:solidFill>
              <a:ln>
                <a:solidFill>
                  <a:schemeClr val="bg1"/>
                </a:solidFill>
              </a:ln>
            </c:spPr>
            <c:extLst>
              <c:ext xmlns:c16="http://schemas.microsoft.com/office/drawing/2014/chart" uri="{C3380CC4-5D6E-409C-BE32-E72D297353CC}">
                <c16:uniqueId val="{00000003-4FFA-4AAA-A465-B14AEF1504C0}"/>
              </c:ext>
            </c:extLst>
          </c:dPt>
          <c:dPt>
            <c:idx val="2"/>
            <c:bubble3D val="0"/>
            <c:spPr>
              <a:solidFill>
                <a:srgbClr val="56A0D3"/>
              </a:solidFill>
              <a:ln>
                <a:solidFill>
                  <a:schemeClr val="bg1"/>
                </a:solidFill>
              </a:ln>
            </c:spPr>
            <c:extLst>
              <c:ext xmlns:c16="http://schemas.microsoft.com/office/drawing/2014/chart" uri="{C3380CC4-5D6E-409C-BE32-E72D297353CC}">
                <c16:uniqueId val="{00000005-4FFA-4AAA-A465-B14AEF1504C0}"/>
              </c:ext>
            </c:extLst>
          </c:dPt>
          <c:dPt>
            <c:idx val="3"/>
            <c:bubble3D val="0"/>
            <c:spPr>
              <a:solidFill>
                <a:srgbClr val="E58E1A"/>
              </a:solidFill>
              <a:ln>
                <a:solidFill>
                  <a:schemeClr val="bg1"/>
                </a:solidFill>
              </a:ln>
            </c:spPr>
            <c:extLst>
              <c:ext xmlns:c16="http://schemas.microsoft.com/office/drawing/2014/chart" uri="{C3380CC4-5D6E-409C-BE32-E72D297353CC}">
                <c16:uniqueId val="{00000007-4FFA-4AAA-A465-B14AEF1504C0}"/>
              </c:ext>
            </c:extLst>
          </c:dPt>
          <c:dPt>
            <c:idx val="4"/>
            <c:bubble3D val="0"/>
            <c:spPr>
              <a:solidFill>
                <a:srgbClr val="754200"/>
              </a:solidFill>
              <a:ln>
                <a:solidFill>
                  <a:schemeClr val="bg1"/>
                </a:solidFill>
              </a:ln>
            </c:spPr>
            <c:extLst>
              <c:ext xmlns:c16="http://schemas.microsoft.com/office/drawing/2014/chart" uri="{C3380CC4-5D6E-409C-BE32-E72D297353CC}">
                <c16:uniqueId val="{00000009-4FFA-4AAA-A465-B14AEF1504C0}"/>
              </c:ext>
            </c:extLst>
          </c:dPt>
          <c:dPt>
            <c:idx val="5"/>
            <c:bubble3D val="0"/>
            <c:spPr>
              <a:solidFill>
                <a:srgbClr val="BF311A"/>
              </a:solidFill>
              <a:ln>
                <a:solidFill>
                  <a:schemeClr val="bg1"/>
                </a:solidFill>
              </a:ln>
            </c:spPr>
            <c:extLst>
              <c:ext xmlns:c16="http://schemas.microsoft.com/office/drawing/2014/chart" uri="{C3380CC4-5D6E-409C-BE32-E72D297353CC}">
                <c16:uniqueId val="{0000000B-4FFA-4AAA-A465-B14AEF1504C0}"/>
              </c:ext>
            </c:extLst>
          </c:dPt>
          <c:cat>
            <c:strRef>
              <c:f>Summary!$L$87:$L$92</c:f>
              <c:strCache>
                <c:ptCount val="6"/>
                <c:pt idx="0">
                  <c:v>Y</c:v>
                </c:pt>
                <c:pt idx="1">
                  <c:v>R</c:v>
                </c:pt>
                <c:pt idx="2">
                  <c:v>T</c:v>
                </c:pt>
                <c:pt idx="3">
                  <c:v>M</c:v>
                </c:pt>
                <c:pt idx="4">
                  <c:v>F</c:v>
                </c:pt>
                <c:pt idx="5">
                  <c:v>N</c:v>
                </c:pt>
              </c:strCache>
            </c:strRef>
          </c:cat>
          <c:val>
            <c:numRef>
              <c:f>Summary!$H$98:$H$103</c:f>
              <c:numCache>
                <c:formatCode>#,##0</c:formatCode>
                <c:ptCount val="6"/>
                <c:pt idx="0">
                  <c:v>0</c:v>
                </c:pt>
                <c:pt idx="1">
                  <c:v>0</c:v>
                </c:pt>
                <c:pt idx="2">
                  <c:v>0</c:v>
                </c:pt>
                <c:pt idx="3">
                  <c:v>0</c:v>
                </c:pt>
                <c:pt idx="4">
                  <c:v>0</c:v>
                </c:pt>
                <c:pt idx="5">
                  <c:v>82</c:v>
                </c:pt>
              </c:numCache>
            </c:numRef>
          </c:val>
          <c:extLst>
            <c:ext xmlns:c16="http://schemas.microsoft.com/office/drawing/2014/chart" uri="{C3380CC4-5D6E-409C-BE32-E72D297353CC}">
              <c16:uniqueId val="{0000000C-4FFA-4AAA-A465-B14AEF1504C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Summary!$H$294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731-4376-9DC4-F5888A52164E}"/>
              </c:ext>
            </c:extLst>
          </c:dPt>
          <c:dPt>
            <c:idx val="1"/>
            <c:bubble3D val="0"/>
            <c:spPr>
              <a:solidFill>
                <a:srgbClr val="00539B"/>
              </a:solidFill>
              <a:ln>
                <a:solidFill>
                  <a:schemeClr val="bg1"/>
                </a:solidFill>
              </a:ln>
            </c:spPr>
            <c:extLst>
              <c:ext xmlns:c16="http://schemas.microsoft.com/office/drawing/2014/chart" uri="{C3380CC4-5D6E-409C-BE32-E72D297353CC}">
                <c16:uniqueId val="{00000003-3731-4376-9DC4-F5888A52164E}"/>
              </c:ext>
            </c:extLst>
          </c:dPt>
          <c:dPt>
            <c:idx val="2"/>
            <c:bubble3D val="0"/>
            <c:spPr>
              <a:solidFill>
                <a:srgbClr val="56A0D3"/>
              </a:solidFill>
              <a:ln>
                <a:solidFill>
                  <a:schemeClr val="bg1"/>
                </a:solidFill>
              </a:ln>
            </c:spPr>
            <c:extLst>
              <c:ext xmlns:c16="http://schemas.microsoft.com/office/drawing/2014/chart" uri="{C3380CC4-5D6E-409C-BE32-E72D297353CC}">
                <c16:uniqueId val="{00000005-3731-4376-9DC4-F5888A52164E}"/>
              </c:ext>
            </c:extLst>
          </c:dPt>
          <c:dPt>
            <c:idx val="3"/>
            <c:bubble3D val="0"/>
            <c:spPr>
              <a:solidFill>
                <a:srgbClr val="E58E1A"/>
              </a:solidFill>
              <a:ln>
                <a:solidFill>
                  <a:schemeClr val="bg1"/>
                </a:solidFill>
              </a:ln>
            </c:spPr>
            <c:extLst>
              <c:ext xmlns:c16="http://schemas.microsoft.com/office/drawing/2014/chart" uri="{C3380CC4-5D6E-409C-BE32-E72D297353CC}">
                <c16:uniqueId val="{00000007-3731-4376-9DC4-F5888A52164E}"/>
              </c:ext>
            </c:extLst>
          </c:dPt>
          <c:dPt>
            <c:idx val="4"/>
            <c:bubble3D val="0"/>
            <c:spPr>
              <a:solidFill>
                <a:srgbClr val="754200"/>
              </a:solidFill>
              <a:ln>
                <a:solidFill>
                  <a:schemeClr val="bg1"/>
                </a:solidFill>
              </a:ln>
            </c:spPr>
            <c:extLst>
              <c:ext xmlns:c16="http://schemas.microsoft.com/office/drawing/2014/chart" uri="{C3380CC4-5D6E-409C-BE32-E72D297353CC}">
                <c16:uniqueId val="{00000009-3731-4376-9DC4-F5888A52164E}"/>
              </c:ext>
            </c:extLst>
          </c:dPt>
          <c:dPt>
            <c:idx val="5"/>
            <c:bubble3D val="0"/>
            <c:spPr>
              <a:solidFill>
                <a:srgbClr val="BF311A"/>
              </a:solidFill>
              <a:ln>
                <a:solidFill>
                  <a:schemeClr val="bg1"/>
                </a:solidFill>
              </a:ln>
            </c:spPr>
            <c:extLst>
              <c:ext xmlns:c16="http://schemas.microsoft.com/office/drawing/2014/chart" uri="{C3380CC4-5D6E-409C-BE32-E72D297353CC}">
                <c16:uniqueId val="{0000000B-3731-4376-9DC4-F5888A52164E}"/>
              </c:ext>
            </c:extLst>
          </c:dPt>
          <c:cat>
            <c:strRef>
              <c:f>Summary!$L$87:$L$92</c:f>
              <c:strCache>
                <c:ptCount val="6"/>
                <c:pt idx="0">
                  <c:v>Y</c:v>
                </c:pt>
                <c:pt idx="1">
                  <c:v>R</c:v>
                </c:pt>
                <c:pt idx="2">
                  <c:v>T</c:v>
                </c:pt>
                <c:pt idx="3">
                  <c:v>M</c:v>
                </c:pt>
                <c:pt idx="4">
                  <c:v>F</c:v>
                </c:pt>
                <c:pt idx="5">
                  <c:v>N</c:v>
                </c:pt>
              </c:strCache>
            </c:strRef>
          </c:cat>
          <c:val>
            <c:numRef>
              <c:f>Summary!$H$296:$H$301</c:f>
            </c:numRef>
          </c:val>
          <c:extLst>
            <c:ext xmlns:c16="http://schemas.microsoft.com/office/drawing/2014/chart" uri="{C3380CC4-5D6E-409C-BE32-E72D297353CC}">
              <c16:uniqueId val="{0000000C-3731-4376-9DC4-F5888A52164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Summary!$H$305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6C2-424A-9A5F-742EAEB5D113}"/>
              </c:ext>
            </c:extLst>
          </c:dPt>
          <c:dPt>
            <c:idx val="1"/>
            <c:bubble3D val="0"/>
            <c:spPr>
              <a:solidFill>
                <a:srgbClr val="00539B"/>
              </a:solidFill>
              <a:ln>
                <a:solidFill>
                  <a:schemeClr val="bg1"/>
                </a:solidFill>
              </a:ln>
            </c:spPr>
            <c:extLst>
              <c:ext xmlns:c16="http://schemas.microsoft.com/office/drawing/2014/chart" uri="{C3380CC4-5D6E-409C-BE32-E72D297353CC}">
                <c16:uniqueId val="{00000003-A6C2-424A-9A5F-742EAEB5D113}"/>
              </c:ext>
            </c:extLst>
          </c:dPt>
          <c:dPt>
            <c:idx val="2"/>
            <c:bubble3D val="0"/>
            <c:spPr>
              <a:solidFill>
                <a:srgbClr val="56A0D3"/>
              </a:solidFill>
              <a:ln>
                <a:solidFill>
                  <a:schemeClr val="bg1"/>
                </a:solidFill>
              </a:ln>
            </c:spPr>
            <c:extLst>
              <c:ext xmlns:c16="http://schemas.microsoft.com/office/drawing/2014/chart" uri="{C3380CC4-5D6E-409C-BE32-E72D297353CC}">
                <c16:uniqueId val="{00000005-A6C2-424A-9A5F-742EAEB5D113}"/>
              </c:ext>
            </c:extLst>
          </c:dPt>
          <c:dPt>
            <c:idx val="3"/>
            <c:bubble3D val="0"/>
            <c:spPr>
              <a:solidFill>
                <a:srgbClr val="E58E1A"/>
              </a:solidFill>
              <a:ln>
                <a:solidFill>
                  <a:schemeClr val="bg1"/>
                </a:solidFill>
              </a:ln>
            </c:spPr>
            <c:extLst>
              <c:ext xmlns:c16="http://schemas.microsoft.com/office/drawing/2014/chart" uri="{C3380CC4-5D6E-409C-BE32-E72D297353CC}">
                <c16:uniqueId val="{00000007-A6C2-424A-9A5F-742EAEB5D113}"/>
              </c:ext>
            </c:extLst>
          </c:dPt>
          <c:dPt>
            <c:idx val="4"/>
            <c:bubble3D val="0"/>
            <c:spPr>
              <a:solidFill>
                <a:srgbClr val="754200"/>
              </a:solidFill>
              <a:ln>
                <a:solidFill>
                  <a:schemeClr val="bg1"/>
                </a:solidFill>
              </a:ln>
            </c:spPr>
            <c:extLst>
              <c:ext xmlns:c16="http://schemas.microsoft.com/office/drawing/2014/chart" uri="{C3380CC4-5D6E-409C-BE32-E72D297353CC}">
                <c16:uniqueId val="{00000009-A6C2-424A-9A5F-742EAEB5D113}"/>
              </c:ext>
            </c:extLst>
          </c:dPt>
          <c:dPt>
            <c:idx val="5"/>
            <c:bubble3D val="0"/>
            <c:spPr>
              <a:solidFill>
                <a:srgbClr val="BF311A"/>
              </a:solidFill>
              <a:ln>
                <a:solidFill>
                  <a:schemeClr val="bg1"/>
                </a:solidFill>
              </a:ln>
            </c:spPr>
            <c:extLst>
              <c:ext xmlns:c16="http://schemas.microsoft.com/office/drawing/2014/chart" uri="{C3380CC4-5D6E-409C-BE32-E72D297353CC}">
                <c16:uniqueId val="{0000000B-A6C2-424A-9A5F-742EAEB5D113}"/>
              </c:ext>
            </c:extLst>
          </c:dPt>
          <c:cat>
            <c:strRef>
              <c:f>Summary!$L$87:$L$92</c:f>
              <c:strCache>
                <c:ptCount val="6"/>
                <c:pt idx="0">
                  <c:v>Y</c:v>
                </c:pt>
                <c:pt idx="1">
                  <c:v>R</c:v>
                </c:pt>
                <c:pt idx="2">
                  <c:v>T</c:v>
                </c:pt>
                <c:pt idx="3">
                  <c:v>M</c:v>
                </c:pt>
                <c:pt idx="4">
                  <c:v>F</c:v>
                </c:pt>
                <c:pt idx="5">
                  <c:v>N</c:v>
                </c:pt>
              </c:strCache>
            </c:strRef>
          </c:cat>
          <c:val>
            <c:numRef>
              <c:f>Summary!$H$307:$H$312</c:f>
            </c:numRef>
          </c:val>
          <c:extLst>
            <c:ext xmlns:c16="http://schemas.microsoft.com/office/drawing/2014/chart" uri="{C3380CC4-5D6E-409C-BE32-E72D297353CC}">
              <c16:uniqueId val="{0000000C-A6C2-424A-9A5F-742EAEB5D11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Summary!$H$316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78C-45C0-9217-3ADB6E213423}"/>
              </c:ext>
            </c:extLst>
          </c:dPt>
          <c:dPt>
            <c:idx val="1"/>
            <c:bubble3D val="0"/>
            <c:spPr>
              <a:solidFill>
                <a:srgbClr val="00539B"/>
              </a:solidFill>
              <a:ln>
                <a:solidFill>
                  <a:schemeClr val="bg1"/>
                </a:solidFill>
              </a:ln>
            </c:spPr>
            <c:extLst>
              <c:ext xmlns:c16="http://schemas.microsoft.com/office/drawing/2014/chart" uri="{C3380CC4-5D6E-409C-BE32-E72D297353CC}">
                <c16:uniqueId val="{00000003-A78C-45C0-9217-3ADB6E213423}"/>
              </c:ext>
            </c:extLst>
          </c:dPt>
          <c:dPt>
            <c:idx val="2"/>
            <c:bubble3D val="0"/>
            <c:spPr>
              <a:solidFill>
                <a:srgbClr val="56A0D3"/>
              </a:solidFill>
              <a:ln>
                <a:solidFill>
                  <a:schemeClr val="bg1"/>
                </a:solidFill>
              </a:ln>
            </c:spPr>
            <c:extLst>
              <c:ext xmlns:c16="http://schemas.microsoft.com/office/drawing/2014/chart" uri="{C3380CC4-5D6E-409C-BE32-E72D297353CC}">
                <c16:uniqueId val="{00000005-A78C-45C0-9217-3ADB6E213423}"/>
              </c:ext>
            </c:extLst>
          </c:dPt>
          <c:dPt>
            <c:idx val="3"/>
            <c:bubble3D val="0"/>
            <c:spPr>
              <a:solidFill>
                <a:srgbClr val="E58E1A"/>
              </a:solidFill>
              <a:ln>
                <a:solidFill>
                  <a:schemeClr val="bg1"/>
                </a:solidFill>
              </a:ln>
            </c:spPr>
            <c:extLst>
              <c:ext xmlns:c16="http://schemas.microsoft.com/office/drawing/2014/chart" uri="{C3380CC4-5D6E-409C-BE32-E72D297353CC}">
                <c16:uniqueId val="{00000007-A78C-45C0-9217-3ADB6E213423}"/>
              </c:ext>
            </c:extLst>
          </c:dPt>
          <c:dPt>
            <c:idx val="4"/>
            <c:bubble3D val="0"/>
            <c:spPr>
              <a:solidFill>
                <a:srgbClr val="754200"/>
              </a:solidFill>
              <a:ln>
                <a:solidFill>
                  <a:schemeClr val="bg1"/>
                </a:solidFill>
              </a:ln>
            </c:spPr>
            <c:extLst>
              <c:ext xmlns:c16="http://schemas.microsoft.com/office/drawing/2014/chart" uri="{C3380CC4-5D6E-409C-BE32-E72D297353CC}">
                <c16:uniqueId val="{00000009-A78C-45C0-9217-3ADB6E213423}"/>
              </c:ext>
            </c:extLst>
          </c:dPt>
          <c:dPt>
            <c:idx val="5"/>
            <c:bubble3D val="0"/>
            <c:spPr>
              <a:solidFill>
                <a:srgbClr val="BF311A"/>
              </a:solidFill>
              <a:ln>
                <a:solidFill>
                  <a:schemeClr val="bg1"/>
                </a:solidFill>
              </a:ln>
            </c:spPr>
            <c:extLst>
              <c:ext xmlns:c16="http://schemas.microsoft.com/office/drawing/2014/chart" uri="{C3380CC4-5D6E-409C-BE32-E72D297353CC}">
                <c16:uniqueId val="{0000000B-A78C-45C0-9217-3ADB6E213423}"/>
              </c:ext>
            </c:extLst>
          </c:dPt>
          <c:cat>
            <c:strRef>
              <c:f>Summary!$L$87:$L$92</c:f>
              <c:strCache>
                <c:ptCount val="6"/>
                <c:pt idx="0">
                  <c:v>Y</c:v>
                </c:pt>
                <c:pt idx="1">
                  <c:v>R</c:v>
                </c:pt>
                <c:pt idx="2">
                  <c:v>T</c:v>
                </c:pt>
                <c:pt idx="3">
                  <c:v>M</c:v>
                </c:pt>
                <c:pt idx="4">
                  <c:v>F</c:v>
                </c:pt>
                <c:pt idx="5">
                  <c:v>N</c:v>
                </c:pt>
              </c:strCache>
            </c:strRef>
          </c:cat>
          <c:val>
            <c:numRef>
              <c:f>Summary!$H$318:$H$323</c:f>
            </c:numRef>
          </c:val>
          <c:extLst>
            <c:ext xmlns:c16="http://schemas.microsoft.com/office/drawing/2014/chart" uri="{C3380CC4-5D6E-409C-BE32-E72D297353CC}">
              <c16:uniqueId val="{0000000C-A78C-45C0-9217-3ADB6E21342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Summary!$H$327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92F-447F-8537-5671AB6EC05B}"/>
              </c:ext>
            </c:extLst>
          </c:dPt>
          <c:dPt>
            <c:idx val="1"/>
            <c:bubble3D val="0"/>
            <c:spPr>
              <a:solidFill>
                <a:srgbClr val="00539B"/>
              </a:solidFill>
              <a:ln>
                <a:solidFill>
                  <a:schemeClr val="bg1"/>
                </a:solidFill>
              </a:ln>
            </c:spPr>
            <c:extLst>
              <c:ext xmlns:c16="http://schemas.microsoft.com/office/drawing/2014/chart" uri="{C3380CC4-5D6E-409C-BE32-E72D297353CC}">
                <c16:uniqueId val="{00000003-A92F-447F-8537-5671AB6EC05B}"/>
              </c:ext>
            </c:extLst>
          </c:dPt>
          <c:dPt>
            <c:idx val="2"/>
            <c:bubble3D val="0"/>
            <c:spPr>
              <a:solidFill>
                <a:srgbClr val="56A0D3"/>
              </a:solidFill>
              <a:ln>
                <a:solidFill>
                  <a:schemeClr val="bg1"/>
                </a:solidFill>
              </a:ln>
            </c:spPr>
            <c:extLst>
              <c:ext xmlns:c16="http://schemas.microsoft.com/office/drawing/2014/chart" uri="{C3380CC4-5D6E-409C-BE32-E72D297353CC}">
                <c16:uniqueId val="{00000005-A92F-447F-8537-5671AB6EC05B}"/>
              </c:ext>
            </c:extLst>
          </c:dPt>
          <c:dPt>
            <c:idx val="3"/>
            <c:bubble3D val="0"/>
            <c:spPr>
              <a:solidFill>
                <a:srgbClr val="E58E1A"/>
              </a:solidFill>
              <a:ln>
                <a:solidFill>
                  <a:schemeClr val="bg1"/>
                </a:solidFill>
              </a:ln>
            </c:spPr>
            <c:extLst>
              <c:ext xmlns:c16="http://schemas.microsoft.com/office/drawing/2014/chart" uri="{C3380CC4-5D6E-409C-BE32-E72D297353CC}">
                <c16:uniqueId val="{00000007-A92F-447F-8537-5671AB6EC05B}"/>
              </c:ext>
            </c:extLst>
          </c:dPt>
          <c:dPt>
            <c:idx val="4"/>
            <c:bubble3D val="0"/>
            <c:spPr>
              <a:solidFill>
                <a:srgbClr val="754200"/>
              </a:solidFill>
              <a:ln>
                <a:solidFill>
                  <a:schemeClr val="bg1"/>
                </a:solidFill>
              </a:ln>
            </c:spPr>
            <c:extLst>
              <c:ext xmlns:c16="http://schemas.microsoft.com/office/drawing/2014/chart" uri="{C3380CC4-5D6E-409C-BE32-E72D297353CC}">
                <c16:uniqueId val="{00000009-A92F-447F-8537-5671AB6EC05B}"/>
              </c:ext>
            </c:extLst>
          </c:dPt>
          <c:dPt>
            <c:idx val="5"/>
            <c:bubble3D val="0"/>
            <c:spPr>
              <a:solidFill>
                <a:srgbClr val="BF311A"/>
              </a:solidFill>
              <a:ln>
                <a:solidFill>
                  <a:schemeClr val="bg1"/>
                </a:solidFill>
              </a:ln>
            </c:spPr>
            <c:extLst>
              <c:ext xmlns:c16="http://schemas.microsoft.com/office/drawing/2014/chart" uri="{C3380CC4-5D6E-409C-BE32-E72D297353CC}">
                <c16:uniqueId val="{0000000B-A92F-447F-8537-5671AB6EC05B}"/>
              </c:ext>
            </c:extLst>
          </c:dPt>
          <c:cat>
            <c:strRef>
              <c:f>Summary!$L$87:$L$92</c:f>
              <c:strCache>
                <c:ptCount val="6"/>
                <c:pt idx="0">
                  <c:v>Y</c:v>
                </c:pt>
                <c:pt idx="1">
                  <c:v>R</c:v>
                </c:pt>
                <c:pt idx="2">
                  <c:v>T</c:v>
                </c:pt>
                <c:pt idx="3">
                  <c:v>M</c:v>
                </c:pt>
                <c:pt idx="4">
                  <c:v>F</c:v>
                </c:pt>
                <c:pt idx="5">
                  <c:v>N</c:v>
                </c:pt>
              </c:strCache>
            </c:strRef>
          </c:cat>
          <c:val>
            <c:numRef>
              <c:f>Summary!$H$329:$H$334</c:f>
            </c:numRef>
          </c:val>
          <c:extLst>
            <c:ext xmlns:c16="http://schemas.microsoft.com/office/drawing/2014/chart" uri="{C3380CC4-5D6E-409C-BE32-E72D297353CC}">
              <c16:uniqueId val="{0000000C-A92F-447F-8537-5671AB6EC05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Summary!$H$338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F544-4B42-A3CA-9AA4D39511B2}"/>
              </c:ext>
            </c:extLst>
          </c:dPt>
          <c:dPt>
            <c:idx val="1"/>
            <c:bubble3D val="0"/>
            <c:spPr>
              <a:solidFill>
                <a:srgbClr val="00539B"/>
              </a:solidFill>
              <a:ln>
                <a:solidFill>
                  <a:schemeClr val="bg1"/>
                </a:solidFill>
              </a:ln>
            </c:spPr>
            <c:extLst>
              <c:ext xmlns:c16="http://schemas.microsoft.com/office/drawing/2014/chart" uri="{C3380CC4-5D6E-409C-BE32-E72D297353CC}">
                <c16:uniqueId val="{00000003-F544-4B42-A3CA-9AA4D39511B2}"/>
              </c:ext>
            </c:extLst>
          </c:dPt>
          <c:dPt>
            <c:idx val="2"/>
            <c:bubble3D val="0"/>
            <c:spPr>
              <a:solidFill>
                <a:srgbClr val="56A0D3"/>
              </a:solidFill>
              <a:ln>
                <a:solidFill>
                  <a:schemeClr val="bg1"/>
                </a:solidFill>
              </a:ln>
            </c:spPr>
            <c:extLst>
              <c:ext xmlns:c16="http://schemas.microsoft.com/office/drawing/2014/chart" uri="{C3380CC4-5D6E-409C-BE32-E72D297353CC}">
                <c16:uniqueId val="{00000005-F544-4B42-A3CA-9AA4D39511B2}"/>
              </c:ext>
            </c:extLst>
          </c:dPt>
          <c:dPt>
            <c:idx val="3"/>
            <c:bubble3D val="0"/>
            <c:spPr>
              <a:solidFill>
                <a:srgbClr val="E58E1A"/>
              </a:solidFill>
              <a:ln>
                <a:solidFill>
                  <a:schemeClr val="bg1"/>
                </a:solidFill>
              </a:ln>
            </c:spPr>
            <c:extLst>
              <c:ext xmlns:c16="http://schemas.microsoft.com/office/drawing/2014/chart" uri="{C3380CC4-5D6E-409C-BE32-E72D297353CC}">
                <c16:uniqueId val="{00000007-F544-4B42-A3CA-9AA4D39511B2}"/>
              </c:ext>
            </c:extLst>
          </c:dPt>
          <c:dPt>
            <c:idx val="4"/>
            <c:bubble3D val="0"/>
            <c:spPr>
              <a:solidFill>
                <a:srgbClr val="754200"/>
              </a:solidFill>
              <a:ln>
                <a:solidFill>
                  <a:schemeClr val="bg1"/>
                </a:solidFill>
              </a:ln>
            </c:spPr>
            <c:extLst>
              <c:ext xmlns:c16="http://schemas.microsoft.com/office/drawing/2014/chart" uri="{C3380CC4-5D6E-409C-BE32-E72D297353CC}">
                <c16:uniqueId val="{00000009-F544-4B42-A3CA-9AA4D39511B2}"/>
              </c:ext>
            </c:extLst>
          </c:dPt>
          <c:dPt>
            <c:idx val="5"/>
            <c:bubble3D val="0"/>
            <c:spPr>
              <a:solidFill>
                <a:srgbClr val="BF311A"/>
              </a:solidFill>
              <a:ln>
                <a:solidFill>
                  <a:schemeClr val="bg1"/>
                </a:solidFill>
              </a:ln>
            </c:spPr>
            <c:extLst>
              <c:ext xmlns:c16="http://schemas.microsoft.com/office/drawing/2014/chart" uri="{C3380CC4-5D6E-409C-BE32-E72D297353CC}">
                <c16:uniqueId val="{0000000B-F544-4B42-A3CA-9AA4D39511B2}"/>
              </c:ext>
            </c:extLst>
          </c:dPt>
          <c:cat>
            <c:strRef>
              <c:f>Summary!$L$87:$L$92</c:f>
              <c:strCache>
                <c:ptCount val="6"/>
                <c:pt idx="0">
                  <c:v>Y</c:v>
                </c:pt>
                <c:pt idx="1">
                  <c:v>R</c:v>
                </c:pt>
                <c:pt idx="2">
                  <c:v>T</c:v>
                </c:pt>
                <c:pt idx="3">
                  <c:v>M</c:v>
                </c:pt>
                <c:pt idx="4">
                  <c:v>F</c:v>
                </c:pt>
                <c:pt idx="5">
                  <c:v>N</c:v>
                </c:pt>
              </c:strCache>
            </c:strRef>
          </c:cat>
          <c:val>
            <c:numRef>
              <c:f>Summary!$H$340:$H$345</c:f>
            </c:numRef>
          </c:val>
          <c:extLst>
            <c:ext xmlns:c16="http://schemas.microsoft.com/office/drawing/2014/chart" uri="{C3380CC4-5D6E-409C-BE32-E72D297353CC}">
              <c16:uniqueId val="{0000000C-F544-4B42-A3CA-9AA4D39511B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Summary!$H$349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3F6-4E93-963B-94CAB56454A6}"/>
              </c:ext>
            </c:extLst>
          </c:dPt>
          <c:dPt>
            <c:idx val="1"/>
            <c:bubble3D val="0"/>
            <c:spPr>
              <a:solidFill>
                <a:srgbClr val="00539B"/>
              </a:solidFill>
              <a:ln>
                <a:solidFill>
                  <a:schemeClr val="bg1"/>
                </a:solidFill>
              </a:ln>
            </c:spPr>
            <c:extLst>
              <c:ext xmlns:c16="http://schemas.microsoft.com/office/drawing/2014/chart" uri="{C3380CC4-5D6E-409C-BE32-E72D297353CC}">
                <c16:uniqueId val="{00000003-33F6-4E93-963B-94CAB56454A6}"/>
              </c:ext>
            </c:extLst>
          </c:dPt>
          <c:dPt>
            <c:idx val="2"/>
            <c:bubble3D val="0"/>
            <c:spPr>
              <a:solidFill>
                <a:srgbClr val="56A0D3"/>
              </a:solidFill>
              <a:ln>
                <a:solidFill>
                  <a:schemeClr val="bg1"/>
                </a:solidFill>
              </a:ln>
            </c:spPr>
            <c:extLst>
              <c:ext xmlns:c16="http://schemas.microsoft.com/office/drawing/2014/chart" uri="{C3380CC4-5D6E-409C-BE32-E72D297353CC}">
                <c16:uniqueId val="{00000005-33F6-4E93-963B-94CAB56454A6}"/>
              </c:ext>
            </c:extLst>
          </c:dPt>
          <c:dPt>
            <c:idx val="3"/>
            <c:bubble3D val="0"/>
            <c:spPr>
              <a:solidFill>
                <a:srgbClr val="E58E1A"/>
              </a:solidFill>
              <a:ln>
                <a:solidFill>
                  <a:schemeClr val="bg1"/>
                </a:solidFill>
              </a:ln>
            </c:spPr>
            <c:extLst>
              <c:ext xmlns:c16="http://schemas.microsoft.com/office/drawing/2014/chart" uri="{C3380CC4-5D6E-409C-BE32-E72D297353CC}">
                <c16:uniqueId val="{00000007-33F6-4E93-963B-94CAB56454A6}"/>
              </c:ext>
            </c:extLst>
          </c:dPt>
          <c:dPt>
            <c:idx val="4"/>
            <c:bubble3D val="0"/>
            <c:spPr>
              <a:solidFill>
                <a:srgbClr val="754200"/>
              </a:solidFill>
              <a:ln>
                <a:solidFill>
                  <a:schemeClr val="bg1"/>
                </a:solidFill>
              </a:ln>
            </c:spPr>
            <c:extLst>
              <c:ext xmlns:c16="http://schemas.microsoft.com/office/drawing/2014/chart" uri="{C3380CC4-5D6E-409C-BE32-E72D297353CC}">
                <c16:uniqueId val="{00000009-33F6-4E93-963B-94CAB56454A6}"/>
              </c:ext>
            </c:extLst>
          </c:dPt>
          <c:dPt>
            <c:idx val="5"/>
            <c:bubble3D val="0"/>
            <c:spPr>
              <a:solidFill>
                <a:srgbClr val="BF311A"/>
              </a:solidFill>
              <a:ln>
                <a:solidFill>
                  <a:schemeClr val="bg1"/>
                </a:solidFill>
              </a:ln>
            </c:spPr>
            <c:extLst>
              <c:ext xmlns:c16="http://schemas.microsoft.com/office/drawing/2014/chart" uri="{C3380CC4-5D6E-409C-BE32-E72D297353CC}">
                <c16:uniqueId val="{0000000B-33F6-4E93-963B-94CAB56454A6}"/>
              </c:ext>
            </c:extLst>
          </c:dPt>
          <c:cat>
            <c:strRef>
              <c:f>Summary!$L$87:$L$92</c:f>
              <c:strCache>
                <c:ptCount val="6"/>
                <c:pt idx="0">
                  <c:v>Y</c:v>
                </c:pt>
                <c:pt idx="1">
                  <c:v>R</c:v>
                </c:pt>
                <c:pt idx="2">
                  <c:v>T</c:v>
                </c:pt>
                <c:pt idx="3">
                  <c:v>M</c:v>
                </c:pt>
                <c:pt idx="4">
                  <c:v>F</c:v>
                </c:pt>
                <c:pt idx="5">
                  <c:v>N</c:v>
                </c:pt>
              </c:strCache>
            </c:strRef>
          </c:cat>
          <c:val>
            <c:numRef>
              <c:f>Summary!$H$351:$H$356</c:f>
            </c:numRef>
          </c:val>
          <c:extLst>
            <c:ext xmlns:c16="http://schemas.microsoft.com/office/drawing/2014/chart" uri="{C3380CC4-5D6E-409C-BE32-E72D297353CC}">
              <c16:uniqueId val="{0000000C-33F6-4E93-963B-94CAB56454A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Summary!$H$360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321-48F1-9689-1866B2F1F104}"/>
              </c:ext>
            </c:extLst>
          </c:dPt>
          <c:dPt>
            <c:idx val="1"/>
            <c:bubble3D val="0"/>
            <c:spPr>
              <a:solidFill>
                <a:srgbClr val="00539B"/>
              </a:solidFill>
              <a:ln>
                <a:solidFill>
                  <a:schemeClr val="bg1"/>
                </a:solidFill>
              </a:ln>
            </c:spPr>
            <c:extLst>
              <c:ext xmlns:c16="http://schemas.microsoft.com/office/drawing/2014/chart" uri="{C3380CC4-5D6E-409C-BE32-E72D297353CC}">
                <c16:uniqueId val="{00000003-D321-48F1-9689-1866B2F1F104}"/>
              </c:ext>
            </c:extLst>
          </c:dPt>
          <c:dPt>
            <c:idx val="2"/>
            <c:bubble3D val="0"/>
            <c:spPr>
              <a:solidFill>
                <a:srgbClr val="56A0D3"/>
              </a:solidFill>
              <a:ln>
                <a:solidFill>
                  <a:schemeClr val="bg1"/>
                </a:solidFill>
              </a:ln>
            </c:spPr>
            <c:extLst>
              <c:ext xmlns:c16="http://schemas.microsoft.com/office/drawing/2014/chart" uri="{C3380CC4-5D6E-409C-BE32-E72D297353CC}">
                <c16:uniqueId val="{00000005-D321-48F1-9689-1866B2F1F104}"/>
              </c:ext>
            </c:extLst>
          </c:dPt>
          <c:dPt>
            <c:idx val="3"/>
            <c:bubble3D val="0"/>
            <c:spPr>
              <a:solidFill>
                <a:srgbClr val="E58E1A"/>
              </a:solidFill>
              <a:ln>
                <a:solidFill>
                  <a:schemeClr val="bg1"/>
                </a:solidFill>
              </a:ln>
            </c:spPr>
            <c:extLst>
              <c:ext xmlns:c16="http://schemas.microsoft.com/office/drawing/2014/chart" uri="{C3380CC4-5D6E-409C-BE32-E72D297353CC}">
                <c16:uniqueId val="{00000007-D321-48F1-9689-1866B2F1F104}"/>
              </c:ext>
            </c:extLst>
          </c:dPt>
          <c:dPt>
            <c:idx val="4"/>
            <c:bubble3D val="0"/>
            <c:spPr>
              <a:solidFill>
                <a:srgbClr val="754200"/>
              </a:solidFill>
              <a:ln>
                <a:solidFill>
                  <a:schemeClr val="bg1"/>
                </a:solidFill>
              </a:ln>
            </c:spPr>
            <c:extLst>
              <c:ext xmlns:c16="http://schemas.microsoft.com/office/drawing/2014/chart" uri="{C3380CC4-5D6E-409C-BE32-E72D297353CC}">
                <c16:uniqueId val="{00000009-D321-48F1-9689-1866B2F1F104}"/>
              </c:ext>
            </c:extLst>
          </c:dPt>
          <c:dPt>
            <c:idx val="5"/>
            <c:bubble3D val="0"/>
            <c:spPr>
              <a:solidFill>
                <a:srgbClr val="BF311A"/>
              </a:solidFill>
              <a:ln>
                <a:solidFill>
                  <a:schemeClr val="bg1"/>
                </a:solidFill>
              </a:ln>
            </c:spPr>
            <c:extLst>
              <c:ext xmlns:c16="http://schemas.microsoft.com/office/drawing/2014/chart" uri="{C3380CC4-5D6E-409C-BE32-E72D297353CC}">
                <c16:uniqueId val="{0000000B-D321-48F1-9689-1866B2F1F104}"/>
              </c:ext>
            </c:extLst>
          </c:dPt>
          <c:cat>
            <c:strRef>
              <c:f>Summary!$L$87:$L$92</c:f>
              <c:strCache>
                <c:ptCount val="6"/>
                <c:pt idx="0">
                  <c:v>Y</c:v>
                </c:pt>
                <c:pt idx="1">
                  <c:v>R</c:v>
                </c:pt>
                <c:pt idx="2">
                  <c:v>T</c:v>
                </c:pt>
                <c:pt idx="3">
                  <c:v>M</c:v>
                </c:pt>
                <c:pt idx="4">
                  <c:v>F</c:v>
                </c:pt>
                <c:pt idx="5">
                  <c:v>N</c:v>
                </c:pt>
              </c:strCache>
            </c:strRef>
          </c:cat>
          <c:val>
            <c:numRef>
              <c:f>Summary!$H$362:$H$367</c:f>
            </c:numRef>
          </c:val>
          <c:extLst>
            <c:ext xmlns:c16="http://schemas.microsoft.com/office/drawing/2014/chart" uri="{C3380CC4-5D6E-409C-BE32-E72D297353CC}">
              <c16:uniqueId val="{0000000C-D321-48F1-9689-1866B2F1F10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Summary!$H$371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B2F-4DB7-8E82-64493773DBFF}"/>
              </c:ext>
            </c:extLst>
          </c:dPt>
          <c:dPt>
            <c:idx val="1"/>
            <c:bubble3D val="0"/>
            <c:spPr>
              <a:solidFill>
                <a:srgbClr val="00539B"/>
              </a:solidFill>
              <a:ln>
                <a:solidFill>
                  <a:schemeClr val="bg1"/>
                </a:solidFill>
              </a:ln>
            </c:spPr>
            <c:extLst>
              <c:ext xmlns:c16="http://schemas.microsoft.com/office/drawing/2014/chart" uri="{C3380CC4-5D6E-409C-BE32-E72D297353CC}">
                <c16:uniqueId val="{00000003-9B2F-4DB7-8E82-64493773DBFF}"/>
              </c:ext>
            </c:extLst>
          </c:dPt>
          <c:dPt>
            <c:idx val="2"/>
            <c:bubble3D val="0"/>
            <c:spPr>
              <a:solidFill>
                <a:srgbClr val="56A0D3"/>
              </a:solidFill>
              <a:ln>
                <a:solidFill>
                  <a:schemeClr val="bg1"/>
                </a:solidFill>
              </a:ln>
            </c:spPr>
            <c:extLst>
              <c:ext xmlns:c16="http://schemas.microsoft.com/office/drawing/2014/chart" uri="{C3380CC4-5D6E-409C-BE32-E72D297353CC}">
                <c16:uniqueId val="{00000005-9B2F-4DB7-8E82-64493773DBFF}"/>
              </c:ext>
            </c:extLst>
          </c:dPt>
          <c:dPt>
            <c:idx val="3"/>
            <c:bubble3D val="0"/>
            <c:spPr>
              <a:solidFill>
                <a:srgbClr val="E58E1A"/>
              </a:solidFill>
              <a:ln>
                <a:solidFill>
                  <a:schemeClr val="bg1"/>
                </a:solidFill>
              </a:ln>
            </c:spPr>
            <c:extLst>
              <c:ext xmlns:c16="http://schemas.microsoft.com/office/drawing/2014/chart" uri="{C3380CC4-5D6E-409C-BE32-E72D297353CC}">
                <c16:uniqueId val="{00000007-9B2F-4DB7-8E82-64493773DBFF}"/>
              </c:ext>
            </c:extLst>
          </c:dPt>
          <c:dPt>
            <c:idx val="4"/>
            <c:bubble3D val="0"/>
            <c:spPr>
              <a:solidFill>
                <a:srgbClr val="754200"/>
              </a:solidFill>
              <a:ln>
                <a:solidFill>
                  <a:schemeClr val="bg1"/>
                </a:solidFill>
              </a:ln>
            </c:spPr>
            <c:extLst>
              <c:ext xmlns:c16="http://schemas.microsoft.com/office/drawing/2014/chart" uri="{C3380CC4-5D6E-409C-BE32-E72D297353CC}">
                <c16:uniqueId val="{00000009-9B2F-4DB7-8E82-64493773DBFF}"/>
              </c:ext>
            </c:extLst>
          </c:dPt>
          <c:dPt>
            <c:idx val="5"/>
            <c:bubble3D val="0"/>
            <c:spPr>
              <a:solidFill>
                <a:srgbClr val="BF311A"/>
              </a:solidFill>
              <a:ln>
                <a:solidFill>
                  <a:schemeClr val="bg1"/>
                </a:solidFill>
              </a:ln>
            </c:spPr>
            <c:extLst>
              <c:ext xmlns:c16="http://schemas.microsoft.com/office/drawing/2014/chart" uri="{C3380CC4-5D6E-409C-BE32-E72D297353CC}">
                <c16:uniqueId val="{0000000B-9B2F-4DB7-8E82-64493773DBFF}"/>
              </c:ext>
            </c:extLst>
          </c:dPt>
          <c:cat>
            <c:strRef>
              <c:f>Summary!$L$87:$L$92</c:f>
              <c:strCache>
                <c:ptCount val="6"/>
                <c:pt idx="0">
                  <c:v>Y</c:v>
                </c:pt>
                <c:pt idx="1">
                  <c:v>R</c:v>
                </c:pt>
                <c:pt idx="2">
                  <c:v>T</c:v>
                </c:pt>
                <c:pt idx="3">
                  <c:v>M</c:v>
                </c:pt>
                <c:pt idx="4">
                  <c:v>F</c:v>
                </c:pt>
                <c:pt idx="5">
                  <c:v>N</c:v>
                </c:pt>
              </c:strCache>
            </c:strRef>
          </c:cat>
          <c:val>
            <c:numRef>
              <c:f>Summary!$H$373:$H$378</c:f>
            </c:numRef>
          </c:val>
          <c:extLst>
            <c:ext xmlns:c16="http://schemas.microsoft.com/office/drawing/2014/chart" uri="{C3380CC4-5D6E-409C-BE32-E72D297353CC}">
              <c16:uniqueId val="{0000000C-9B2F-4DB7-8E82-64493773DBF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Summary!$H$382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16D-40D3-9178-7203C1DA9104}"/>
              </c:ext>
            </c:extLst>
          </c:dPt>
          <c:dPt>
            <c:idx val="1"/>
            <c:bubble3D val="0"/>
            <c:spPr>
              <a:solidFill>
                <a:srgbClr val="00539B"/>
              </a:solidFill>
              <a:ln>
                <a:solidFill>
                  <a:schemeClr val="bg1"/>
                </a:solidFill>
              </a:ln>
            </c:spPr>
            <c:extLst>
              <c:ext xmlns:c16="http://schemas.microsoft.com/office/drawing/2014/chart" uri="{C3380CC4-5D6E-409C-BE32-E72D297353CC}">
                <c16:uniqueId val="{00000003-216D-40D3-9178-7203C1DA9104}"/>
              </c:ext>
            </c:extLst>
          </c:dPt>
          <c:dPt>
            <c:idx val="2"/>
            <c:bubble3D val="0"/>
            <c:spPr>
              <a:solidFill>
                <a:srgbClr val="56A0D3"/>
              </a:solidFill>
              <a:ln>
                <a:solidFill>
                  <a:schemeClr val="bg1"/>
                </a:solidFill>
              </a:ln>
            </c:spPr>
            <c:extLst>
              <c:ext xmlns:c16="http://schemas.microsoft.com/office/drawing/2014/chart" uri="{C3380CC4-5D6E-409C-BE32-E72D297353CC}">
                <c16:uniqueId val="{00000005-216D-40D3-9178-7203C1DA9104}"/>
              </c:ext>
            </c:extLst>
          </c:dPt>
          <c:dPt>
            <c:idx val="3"/>
            <c:bubble3D val="0"/>
            <c:spPr>
              <a:solidFill>
                <a:srgbClr val="E58E1A"/>
              </a:solidFill>
              <a:ln>
                <a:solidFill>
                  <a:schemeClr val="bg1"/>
                </a:solidFill>
              </a:ln>
            </c:spPr>
            <c:extLst>
              <c:ext xmlns:c16="http://schemas.microsoft.com/office/drawing/2014/chart" uri="{C3380CC4-5D6E-409C-BE32-E72D297353CC}">
                <c16:uniqueId val="{00000007-216D-40D3-9178-7203C1DA9104}"/>
              </c:ext>
            </c:extLst>
          </c:dPt>
          <c:dPt>
            <c:idx val="4"/>
            <c:bubble3D val="0"/>
            <c:spPr>
              <a:solidFill>
                <a:srgbClr val="754200"/>
              </a:solidFill>
              <a:ln>
                <a:solidFill>
                  <a:schemeClr val="bg1"/>
                </a:solidFill>
              </a:ln>
            </c:spPr>
            <c:extLst>
              <c:ext xmlns:c16="http://schemas.microsoft.com/office/drawing/2014/chart" uri="{C3380CC4-5D6E-409C-BE32-E72D297353CC}">
                <c16:uniqueId val="{00000009-216D-40D3-9178-7203C1DA9104}"/>
              </c:ext>
            </c:extLst>
          </c:dPt>
          <c:dPt>
            <c:idx val="5"/>
            <c:bubble3D val="0"/>
            <c:spPr>
              <a:solidFill>
                <a:srgbClr val="BF311A"/>
              </a:solidFill>
              <a:ln>
                <a:solidFill>
                  <a:schemeClr val="bg1"/>
                </a:solidFill>
              </a:ln>
            </c:spPr>
            <c:extLst>
              <c:ext xmlns:c16="http://schemas.microsoft.com/office/drawing/2014/chart" uri="{C3380CC4-5D6E-409C-BE32-E72D297353CC}">
                <c16:uniqueId val="{0000000B-216D-40D3-9178-7203C1DA9104}"/>
              </c:ext>
            </c:extLst>
          </c:dPt>
          <c:cat>
            <c:strRef>
              <c:f>Summary!$L$87:$L$92</c:f>
              <c:strCache>
                <c:ptCount val="6"/>
                <c:pt idx="0">
                  <c:v>Y</c:v>
                </c:pt>
                <c:pt idx="1">
                  <c:v>R</c:v>
                </c:pt>
                <c:pt idx="2">
                  <c:v>T</c:v>
                </c:pt>
                <c:pt idx="3">
                  <c:v>M</c:v>
                </c:pt>
                <c:pt idx="4">
                  <c:v>F</c:v>
                </c:pt>
                <c:pt idx="5">
                  <c:v>N</c:v>
                </c:pt>
              </c:strCache>
            </c:strRef>
          </c:cat>
          <c:val>
            <c:numRef>
              <c:f>Summary!$H$384:$H$389</c:f>
            </c:numRef>
          </c:val>
          <c:extLst>
            <c:ext xmlns:c16="http://schemas.microsoft.com/office/drawing/2014/chart" uri="{C3380CC4-5D6E-409C-BE32-E72D297353CC}">
              <c16:uniqueId val="{0000000C-216D-40D3-9178-7203C1DA910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Summary!$H$393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CDA-4DA4-BEC4-12B8C2771A28}"/>
              </c:ext>
            </c:extLst>
          </c:dPt>
          <c:dPt>
            <c:idx val="1"/>
            <c:bubble3D val="0"/>
            <c:spPr>
              <a:solidFill>
                <a:srgbClr val="00539B"/>
              </a:solidFill>
              <a:ln>
                <a:solidFill>
                  <a:schemeClr val="bg1"/>
                </a:solidFill>
              </a:ln>
            </c:spPr>
            <c:extLst>
              <c:ext xmlns:c16="http://schemas.microsoft.com/office/drawing/2014/chart" uri="{C3380CC4-5D6E-409C-BE32-E72D297353CC}">
                <c16:uniqueId val="{00000003-4CDA-4DA4-BEC4-12B8C2771A28}"/>
              </c:ext>
            </c:extLst>
          </c:dPt>
          <c:dPt>
            <c:idx val="2"/>
            <c:bubble3D val="0"/>
            <c:spPr>
              <a:solidFill>
                <a:srgbClr val="56A0D3"/>
              </a:solidFill>
              <a:ln>
                <a:solidFill>
                  <a:schemeClr val="bg1"/>
                </a:solidFill>
              </a:ln>
            </c:spPr>
            <c:extLst>
              <c:ext xmlns:c16="http://schemas.microsoft.com/office/drawing/2014/chart" uri="{C3380CC4-5D6E-409C-BE32-E72D297353CC}">
                <c16:uniqueId val="{00000005-4CDA-4DA4-BEC4-12B8C2771A28}"/>
              </c:ext>
            </c:extLst>
          </c:dPt>
          <c:dPt>
            <c:idx val="3"/>
            <c:bubble3D val="0"/>
            <c:spPr>
              <a:solidFill>
                <a:srgbClr val="E58E1A"/>
              </a:solidFill>
              <a:ln>
                <a:solidFill>
                  <a:schemeClr val="bg1"/>
                </a:solidFill>
              </a:ln>
            </c:spPr>
            <c:extLst>
              <c:ext xmlns:c16="http://schemas.microsoft.com/office/drawing/2014/chart" uri="{C3380CC4-5D6E-409C-BE32-E72D297353CC}">
                <c16:uniqueId val="{00000007-4CDA-4DA4-BEC4-12B8C2771A28}"/>
              </c:ext>
            </c:extLst>
          </c:dPt>
          <c:dPt>
            <c:idx val="4"/>
            <c:bubble3D val="0"/>
            <c:spPr>
              <a:solidFill>
                <a:srgbClr val="754200"/>
              </a:solidFill>
              <a:ln>
                <a:solidFill>
                  <a:schemeClr val="bg1"/>
                </a:solidFill>
              </a:ln>
            </c:spPr>
            <c:extLst>
              <c:ext xmlns:c16="http://schemas.microsoft.com/office/drawing/2014/chart" uri="{C3380CC4-5D6E-409C-BE32-E72D297353CC}">
                <c16:uniqueId val="{00000009-4CDA-4DA4-BEC4-12B8C2771A28}"/>
              </c:ext>
            </c:extLst>
          </c:dPt>
          <c:dPt>
            <c:idx val="5"/>
            <c:bubble3D val="0"/>
            <c:spPr>
              <a:solidFill>
                <a:srgbClr val="BF311A"/>
              </a:solidFill>
              <a:ln>
                <a:solidFill>
                  <a:schemeClr val="bg1"/>
                </a:solidFill>
              </a:ln>
            </c:spPr>
            <c:extLst>
              <c:ext xmlns:c16="http://schemas.microsoft.com/office/drawing/2014/chart" uri="{C3380CC4-5D6E-409C-BE32-E72D297353CC}">
                <c16:uniqueId val="{0000000B-4CDA-4DA4-BEC4-12B8C2771A28}"/>
              </c:ext>
            </c:extLst>
          </c:dPt>
          <c:cat>
            <c:strRef>
              <c:f>Summary!$L$87:$L$92</c:f>
              <c:strCache>
                <c:ptCount val="6"/>
                <c:pt idx="0">
                  <c:v>Y</c:v>
                </c:pt>
                <c:pt idx="1">
                  <c:v>R</c:v>
                </c:pt>
                <c:pt idx="2">
                  <c:v>T</c:v>
                </c:pt>
                <c:pt idx="3">
                  <c:v>M</c:v>
                </c:pt>
                <c:pt idx="4">
                  <c:v>F</c:v>
                </c:pt>
                <c:pt idx="5">
                  <c:v>N</c:v>
                </c:pt>
              </c:strCache>
            </c:strRef>
          </c:cat>
          <c:val>
            <c:numRef>
              <c:f>Summary!$H$395:$H$400</c:f>
            </c:numRef>
          </c:val>
          <c:extLst>
            <c:ext xmlns:c16="http://schemas.microsoft.com/office/drawing/2014/chart" uri="{C3380CC4-5D6E-409C-BE32-E72D297353CC}">
              <c16:uniqueId val="{0000000C-4CDA-4DA4-BEC4-12B8C2771A28}"/>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Summary!$H$107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DEE-416D-A0C0-270B755C12C5}"/>
              </c:ext>
            </c:extLst>
          </c:dPt>
          <c:dPt>
            <c:idx val="1"/>
            <c:bubble3D val="0"/>
            <c:spPr>
              <a:solidFill>
                <a:srgbClr val="00539B"/>
              </a:solidFill>
              <a:ln>
                <a:solidFill>
                  <a:schemeClr val="bg1"/>
                </a:solidFill>
              </a:ln>
            </c:spPr>
            <c:extLst>
              <c:ext xmlns:c16="http://schemas.microsoft.com/office/drawing/2014/chart" uri="{C3380CC4-5D6E-409C-BE32-E72D297353CC}">
                <c16:uniqueId val="{00000003-0DEE-416D-A0C0-270B755C12C5}"/>
              </c:ext>
            </c:extLst>
          </c:dPt>
          <c:dPt>
            <c:idx val="2"/>
            <c:bubble3D val="0"/>
            <c:spPr>
              <a:solidFill>
                <a:srgbClr val="56A0D3"/>
              </a:solidFill>
              <a:ln>
                <a:solidFill>
                  <a:schemeClr val="bg1"/>
                </a:solidFill>
              </a:ln>
            </c:spPr>
            <c:extLst>
              <c:ext xmlns:c16="http://schemas.microsoft.com/office/drawing/2014/chart" uri="{C3380CC4-5D6E-409C-BE32-E72D297353CC}">
                <c16:uniqueId val="{00000005-0DEE-416D-A0C0-270B755C12C5}"/>
              </c:ext>
            </c:extLst>
          </c:dPt>
          <c:dPt>
            <c:idx val="3"/>
            <c:bubble3D val="0"/>
            <c:spPr>
              <a:solidFill>
                <a:srgbClr val="E58E1A"/>
              </a:solidFill>
              <a:ln>
                <a:solidFill>
                  <a:schemeClr val="bg1"/>
                </a:solidFill>
              </a:ln>
            </c:spPr>
            <c:extLst>
              <c:ext xmlns:c16="http://schemas.microsoft.com/office/drawing/2014/chart" uri="{C3380CC4-5D6E-409C-BE32-E72D297353CC}">
                <c16:uniqueId val="{00000007-0DEE-416D-A0C0-270B755C12C5}"/>
              </c:ext>
            </c:extLst>
          </c:dPt>
          <c:dPt>
            <c:idx val="4"/>
            <c:bubble3D val="0"/>
            <c:spPr>
              <a:solidFill>
                <a:srgbClr val="754200"/>
              </a:solidFill>
              <a:ln>
                <a:solidFill>
                  <a:schemeClr val="bg1"/>
                </a:solidFill>
              </a:ln>
            </c:spPr>
            <c:extLst>
              <c:ext xmlns:c16="http://schemas.microsoft.com/office/drawing/2014/chart" uri="{C3380CC4-5D6E-409C-BE32-E72D297353CC}">
                <c16:uniqueId val="{00000009-0DEE-416D-A0C0-270B755C12C5}"/>
              </c:ext>
            </c:extLst>
          </c:dPt>
          <c:dPt>
            <c:idx val="5"/>
            <c:bubble3D val="0"/>
            <c:spPr>
              <a:solidFill>
                <a:srgbClr val="BF311A"/>
              </a:solidFill>
              <a:ln>
                <a:solidFill>
                  <a:schemeClr val="bg1"/>
                </a:solidFill>
              </a:ln>
            </c:spPr>
            <c:extLst>
              <c:ext xmlns:c16="http://schemas.microsoft.com/office/drawing/2014/chart" uri="{C3380CC4-5D6E-409C-BE32-E72D297353CC}">
                <c16:uniqueId val="{0000000B-0DEE-416D-A0C0-270B755C12C5}"/>
              </c:ext>
            </c:extLst>
          </c:dPt>
          <c:cat>
            <c:strRef>
              <c:f>Summary!$L$87:$L$92</c:f>
              <c:strCache>
                <c:ptCount val="6"/>
                <c:pt idx="0">
                  <c:v>Y</c:v>
                </c:pt>
                <c:pt idx="1">
                  <c:v>R</c:v>
                </c:pt>
                <c:pt idx="2">
                  <c:v>T</c:v>
                </c:pt>
                <c:pt idx="3">
                  <c:v>M</c:v>
                </c:pt>
                <c:pt idx="4">
                  <c:v>F</c:v>
                </c:pt>
                <c:pt idx="5">
                  <c:v>N</c:v>
                </c:pt>
              </c:strCache>
            </c:strRef>
          </c:cat>
          <c:val>
            <c:numRef>
              <c:f>Summary!$H$109:$H$114</c:f>
              <c:numCache>
                <c:formatCode>#,##0</c:formatCode>
                <c:ptCount val="6"/>
                <c:pt idx="0">
                  <c:v>0</c:v>
                </c:pt>
                <c:pt idx="1">
                  <c:v>0</c:v>
                </c:pt>
                <c:pt idx="2">
                  <c:v>0</c:v>
                </c:pt>
                <c:pt idx="3">
                  <c:v>0</c:v>
                </c:pt>
                <c:pt idx="4">
                  <c:v>0</c:v>
                </c:pt>
                <c:pt idx="5">
                  <c:v>42</c:v>
                </c:pt>
              </c:numCache>
            </c:numRef>
          </c:val>
          <c:extLst>
            <c:ext xmlns:c16="http://schemas.microsoft.com/office/drawing/2014/chart" uri="{C3380CC4-5D6E-409C-BE32-E72D297353CC}">
              <c16:uniqueId val="{0000000C-0DEE-416D-A0C0-270B755C12C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Summary!$H$404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F04-4585-AA4E-37425A586761}"/>
              </c:ext>
            </c:extLst>
          </c:dPt>
          <c:dPt>
            <c:idx val="1"/>
            <c:bubble3D val="0"/>
            <c:spPr>
              <a:solidFill>
                <a:srgbClr val="00539B"/>
              </a:solidFill>
              <a:ln>
                <a:solidFill>
                  <a:schemeClr val="bg1"/>
                </a:solidFill>
              </a:ln>
            </c:spPr>
            <c:extLst>
              <c:ext xmlns:c16="http://schemas.microsoft.com/office/drawing/2014/chart" uri="{C3380CC4-5D6E-409C-BE32-E72D297353CC}">
                <c16:uniqueId val="{00000003-DF04-4585-AA4E-37425A586761}"/>
              </c:ext>
            </c:extLst>
          </c:dPt>
          <c:dPt>
            <c:idx val="2"/>
            <c:bubble3D val="0"/>
            <c:spPr>
              <a:solidFill>
                <a:srgbClr val="56A0D3"/>
              </a:solidFill>
              <a:ln>
                <a:solidFill>
                  <a:schemeClr val="bg1"/>
                </a:solidFill>
              </a:ln>
            </c:spPr>
            <c:extLst>
              <c:ext xmlns:c16="http://schemas.microsoft.com/office/drawing/2014/chart" uri="{C3380CC4-5D6E-409C-BE32-E72D297353CC}">
                <c16:uniqueId val="{00000005-DF04-4585-AA4E-37425A586761}"/>
              </c:ext>
            </c:extLst>
          </c:dPt>
          <c:dPt>
            <c:idx val="3"/>
            <c:bubble3D val="0"/>
            <c:spPr>
              <a:solidFill>
                <a:srgbClr val="E58E1A"/>
              </a:solidFill>
              <a:ln>
                <a:solidFill>
                  <a:schemeClr val="bg1"/>
                </a:solidFill>
              </a:ln>
            </c:spPr>
            <c:extLst>
              <c:ext xmlns:c16="http://schemas.microsoft.com/office/drawing/2014/chart" uri="{C3380CC4-5D6E-409C-BE32-E72D297353CC}">
                <c16:uniqueId val="{00000007-DF04-4585-AA4E-37425A586761}"/>
              </c:ext>
            </c:extLst>
          </c:dPt>
          <c:dPt>
            <c:idx val="4"/>
            <c:bubble3D val="0"/>
            <c:spPr>
              <a:solidFill>
                <a:srgbClr val="754200"/>
              </a:solidFill>
              <a:ln>
                <a:solidFill>
                  <a:schemeClr val="bg1"/>
                </a:solidFill>
              </a:ln>
            </c:spPr>
            <c:extLst>
              <c:ext xmlns:c16="http://schemas.microsoft.com/office/drawing/2014/chart" uri="{C3380CC4-5D6E-409C-BE32-E72D297353CC}">
                <c16:uniqueId val="{00000009-DF04-4585-AA4E-37425A586761}"/>
              </c:ext>
            </c:extLst>
          </c:dPt>
          <c:dPt>
            <c:idx val="5"/>
            <c:bubble3D val="0"/>
            <c:spPr>
              <a:solidFill>
                <a:srgbClr val="BF311A"/>
              </a:solidFill>
              <a:ln>
                <a:solidFill>
                  <a:schemeClr val="bg1"/>
                </a:solidFill>
              </a:ln>
            </c:spPr>
            <c:extLst>
              <c:ext xmlns:c16="http://schemas.microsoft.com/office/drawing/2014/chart" uri="{C3380CC4-5D6E-409C-BE32-E72D297353CC}">
                <c16:uniqueId val="{0000000B-DF04-4585-AA4E-37425A586761}"/>
              </c:ext>
            </c:extLst>
          </c:dPt>
          <c:cat>
            <c:strRef>
              <c:f>Summary!$L$87:$L$92</c:f>
              <c:strCache>
                <c:ptCount val="6"/>
                <c:pt idx="0">
                  <c:v>Y</c:v>
                </c:pt>
                <c:pt idx="1">
                  <c:v>R</c:v>
                </c:pt>
                <c:pt idx="2">
                  <c:v>T</c:v>
                </c:pt>
                <c:pt idx="3">
                  <c:v>M</c:v>
                </c:pt>
                <c:pt idx="4">
                  <c:v>F</c:v>
                </c:pt>
                <c:pt idx="5">
                  <c:v>N</c:v>
                </c:pt>
              </c:strCache>
            </c:strRef>
          </c:cat>
          <c:val>
            <c:numRef>
              <c:f>Summary!$H$406:$H$411</c:f>
            </c:numRef>
          </c:val>
          <c:extLst>
            <c:ext xmlns:c16="http://schemas.microsoft.com/office/drawing/2014/chart" uri="{C3380CC4-5D6E-409C-BE32-E72D297353CC}">
              <c16:uniqueId val="{0000000C-DF04-4585-AA4E-37425A58676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Summary!$H$415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C11-4C9D-8546-0CA31753CA67}"/>
              </c:ext>
            </c:extLst>
          </c:dPt>
          <c:dPt>
            <c:idx val="1"/>
            <c:bubble3D val="0"/>
            <c:spPr>
              <a:solidFill>
                <a:srgbClr val="00539B"/>
              </a:solidFill>
              <a:ln>
                <a:solidFill>
                  <a:schemeClr val="bg1"/>
                </a:solidFill>
              </a:ln>
            </c:spPr>
            <c:extLst>
              <c:ext xmlns:c16="http://schemas.microsoft.com/office/drawing/2014/chart" uri="{C3380CC4-5D6E-409C-BE32-E72D297353CC}">
                <c16:uniqueId val="{00000003-DC11-4C9D-8546-0CA31753CA67}"/>
              </c:ext>
            </c:extLst>
          </c:dPt>
          <c:dPt>
            <c:idx val="2"/>
            <c:bubble3D val="0"/>
            <c:spPr>
              <a:solidFill>
                <a:srgbClr val="56A0D3"/>
              </a:solidFill>
              <a:ln>
                <a:solidFill>
                  <a:schemeClr val="bg1"/>
                </a:solidFill>
              </a:ln>
            </c:spPr>
            <c:extLst>
              <c:ext xmlns:c16="http://schemas.microsoft.com/office/drawing/2014/chart" uri="{C3380CC4-5D6E-409C-BE32-E72D297353CC}">
                <c16:uniqueId val="{00000005-DC11-4C9D-8546-0CA31753CA67}"/>
              </c:ext>
            </c:extLst>
          </c:dPt>
          <c:dPt>
            <c:idx val="3"/>
            <c:bubble3D val="0"/>
            <c:spPr>
              <a:solidFill>
                <a:srgbClr val="E58E1A"/>
              </a:solidFill>
              <a:ln>
                <a:solidFill>
                  <a:schemeClr val="bg1"/>
                </a:solidFill>
              </a:ln>
            </c:spPr>
            <c:extLst>
              <c:ext xmlns:c16="http://schemas.microsoft.com/office/drawing/2014/chart" uri="{C3380CC4-5D6E-409C-BE32-E72D297353CC}">
                <c16:uniqueId val="{00000007-DC11-4C9D-8546-0CA31753CA67}"/>
              </c:ext>
            </c:extLst>
          </c:dPt>
          <c:dPt>
            <c:idx val="4"/>
            <c:bubble3D val="0"/>
            <c:spPr>
              <a:solidFill>
                <a:srgbClr val="754200"/>
              </a:solidFill>
              <a:ln>
                <a:solidFill>
                  <a:schemeClr val="bg1"/>
                </a:solidFill>
              </a:ln>
            </c:spPr>
            <c:extLst>
              <c:ext xmlns:c16="http://schemas.microsoft.com/office/drawing/2014/chart" uri="{C3380CC4-5D6E-409C-BE32-E72D297353CC}">
                <c16:uniqueId val="{00000009-DC11-4C9D-8546-0CA31753CA67}"/>
              </c:ext>
            </c:extLst>
          </c:dPt>
          <c:dPt>
            <c:idx val="5"/>
            <c:bubble3D val="0"/>
            <c:spPr>
              <a:solidFill>
                <a:srgbClr val="BF311A"/>
              </a:solidFill>
              <a:ln>
                <a:solidFill>
                  <a:schemeClr val="bg1"/>
                </a:solidFill>
              </a:ln>
            </c:spPr>
            <c:extLst>
              <c:ext xmlns:c16="http://schemas.microsoft.com/office/drawing/2014/chart" uri="{C3380CC4-5D6E-409C-BE32-E72D297353CC}">
                <c16:uniqueId val="{0000000B-DC11-4C9D-8546-0CA31753CA67}"/>
              </c:ext>
            </c:extLst>
          </c:dPt>
          <c:cat>
            <c:strRef>
              <c:f>Summary!$L$87:$L$92</c:f>
              <c:strCache>
                <c:ptCount val="6"/>
                <c:pt idx="0">
                  <c:v>Y</c:v>
                </c:pt>
                <c:pt idx="1">
                  <c:v>R</c:v>
                </c:pt>
                <c:pt idx="2">
                  <c:v>T</c:v>
                </c:pt>
                <c:pt idx="3">
                  <c:v>M</c:v>
                </c:pt>
                <c:pt idx="4">
                  <c:v>F</c:v>
                </c:pt>
                <c:pt idx="5">
                  <c:v>N</c:v>
                </c:pt>
              </c:strCache>
            </c:strRef>
          </c:cat>
          <c:val>
            <c:numRef>
              <c:f>Summary!$H$417:$H$422</c:f>
            </c:numRef>
          </c:val>
          <c:extLst>
            <c:ext xmlns:c16="http://schemas.microsoft.com/office/drawing/2014/chart" uri="{C3380CC4-5D6E-409C-BE32-E72D297353CC}">
              <c16:uniqueId val="{0000000C-DC11-4C9D-8546-0CA31753CA6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Summary!$H$426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31F-47FD-A524-E01C0809944C}"/>
              </c:ext>
            </c:extLst>
          </c:dPt>
          <c:dPt>
            <c:idx val="1"/>
            <c:bubble3D val="0"/>
            <c:spPr>
              <a:solidFill>
                <a:srgbClr val="00539B"/>
              </a:solidFill>
              <a:ln>
                <a:solidFill>
                  <a:schemeClr val="bg1"/>
                </a:solidFill>
              </a:ln>
            </c:spPr>
            <c:extLst>
              <c:ext xmlns:c16="http://schemas.microsoft.com/office/drawing/2014/chart" uri="{C3380CC4-5D6E-409C-BE32-E72D297353CC}">
                <c16:uniqueId val="{00000003-031F-47FD-A524-E01C0809944C}"/>
              </c:ext>
            </c:extLst>
          </c:dPt>
          <c:dPt>
            <c:idx val="2"/>
            <c:bubble3D val="0"/>
            <c:spPr>
              <a:solidFill>
                <a:srgbClr val="56A0D3"/>
              </a:solidFill>
              <a:ln>
                <a:solidFill>
                  <a:schemeClr val="bg1"/>
                </a:solidFill>
              </a:ln>
            </c:spPr>
            <c:extLst>
              <c:ext xmlns:c16="http://schemas.microsoft.com/office/drawing/2014/chart" uri="{C3380CC4-5D6E-409C-BE32-E72D297353CC}">
                <c16:uniqueId val="{00000005-031F-47FD-A524-E01C0809944C}"/>
              </c:ext>
            </c:extLst>
          </c:dPt>
          <c:dPt>
            <c:idx val="3"/>
            <c:bubble3D val="0"/>
            <c:spPr>
              <a:solidFill>
                <a:srgbClr val="E58E1A"/>
              </a:solidFill>
              <a:ln>
                <a:solidFill>
                  <a:schemeClr val="bg1"/>
                </a:solidFill>
              </a:ln>
            </c:spPr>
            <c:extLst>
              <c:ext xmlns:c16="http://schemas.microsoft.com/office/drawing/2014/chart" uri="{C3380CC4-5D6E-409C-BE32-E72D297353CC}">
                <c16:uniqueId val="{00000007-031F-47FD-A524-E01C0809944C}"/>
              </c:ext>
            </c:extLst>
          </c:dPt>
          <c:dPt>
            <c:idx val="4"/>
            <c:bubble3D val="0"/>
            <c:spPr>
              <a:solidFill>
                <a:srgbClr val="754200"/>
              </a:solidFill>
              <a:ln>
                <a:solidFill>
                  <a:schemeClr val="bg1"/>
                </a:solidFill>
              </a:ln>
            </c:spPr>
            <c:extLst>
              <c:ext xmlns:c16="http://schemas.microsoft.com/office/drawing/2014/chart" uri="{C3380CC4-5D6E-409C-BE32-E72D297353CC}">
                <c16:uniqueId val="{00000009-031F-47FD-A524-E01C0809944C}"/>
              </c:ext>
            </c:extLst>
          </c:dPt>
          <c:dPt>
            <c:idx val="5"/>
            <c:bubble3D val="0"/>
            <c:spPr>
              <a:solidFill>
                <a:srgbClr val="BF311A"/>
              </a:solidFill>
              <a:ln>
                <a:solidFill>
                  <a:schemeClr val="bg1"/>
                </a:solidFill>
              </a:ln>
            </c:spPr>
            <c:extLst>
              <c:ext xmlns:c16="http://schemas.microsoft.com/office/drawing/2014/chart" uri="{C3380CC4-5D6E-409C-BE32-E72D297353CC}">
                <c16:uniqueId val="{0000000B-031F-47FD-A524-E01C0809944C}"/>
              </c:ext>
            </c:extLst>
          </c:dPt>
          <c:cat>
            <c:strRef>
              <c:f>Summary!$L$87:$L$92</c:f>
              <c:strCache>
                <c:ptCount val="6"/>
                <c:pt idx="0">
                  <c:v>Y</c:v>
                </c:pt>
                <c:pt idx="1">
                  <c:v>R</c:v>
                </c:pt>
                <c:pt idx="2">
                  <c:v>T</c:v>
                </c:pt>
                <c:pt idx="3">
                  <c:v>M</c:v>
                </c:pt>
                <c:pt idx="4">
                  <c:v>F</c:v>
                </c:pt>
                <c:pt idx="5">
                  <c:v>N</c:v>
                </c:pt>
              </c:strCache>
            </c:strRef>
          </c:cat>
          <c:val>
            <c:numRef>
              <c:f>Summary!$H$428:$H$433</c:f>
            </c:numRef>
          </c:val>
          <c:extLst>
            <c:ext xmlns:c16="http://schemas.microsoft.com/office/drawing/2014/chart" uri="{C3380CC4-5D6E-409C-BE32-E72D297353CC}">
              <c16:uniqueId val="{0000000C-031F-47FD-A524-E01C0809944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Summary!$H$437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361-4A56-8AE7-80178D1171FE}"/>
              </c:ext>
            </c:extLst>
          </c:dPt>
          <c:dPt>
            <c:idx val="1"/>
            <c:bubble3D val="0"/>
            <c:spPr>
              <a:solidFill>
                <a:srgbClr val="00539B"/>
              </a:solidFill>
              <a:ln>
                <a:solidFill>
                  <a:schemeClr val="bg1"/>
                </a:solidFill>
              </a:ln>
            </c:spPr>
            <c:extLst>
              <c:ext xmlns:c16="http://schemas.microsoft.com/office/drawing/2014/chart" uri="{C3380CC4-5D6E-409C-BE32-E72D297353CC}">
                <c16:uniqueId val="{00000003-5361-4A56-8AE7-80178D1171FE}"/>
              </c:ext>
            </c:extLst>
          </c:dPt>
          <c:dPt>
            <c:idx val="2"/>
            <c:bubble3D val="0"/>
            <c:spPr>
              <a:solidFill>
                <a:srgbClr val="56A0D3"/>
              </a:solidFill>
              <a:ln>
                <a:solidFill>
                  <a:schemeClr val="bg1"/>
                </a:solidFill>
              </a:ln>
            </c:spPr>
            <c:extLst>
              <c:ext xmlns:c16="http://schemas.microsoft.com/office/drawing/2014/chart" uri="{C3380CC4-5D6E-409C-BE32-E72D297353CC}">
                <c16:uniqueId val="{00000005-5361-4A56-8AE7-80178D1171FE}"/>
              </c:ext>
            </c:extLst>
          </c:dPt>
          <c:dPt>
            <c:idx val="3"/>
            <c:bubble3D val="0"/>
            <c:spPr>
              <a:solidFill>
                <a:srgbClr val="E58E1A"/>
              </a:solidFill>
              <a:ln>
                <a:solidFill>
                  <a:schemeClr val="bg1"/>
                </a:solidFill>
              </a:ln>
            </c:spPr>
            <c:extLst>
              <c:ext xmlns:c16="http://schemas.microsoft.com/office/drawing/2014/chart" uri="{C3380CC4-5D6E-409C-BE32-E72D297353CC}">
                <c16:uniqueId val="{00000007-5361-4A56-8AE7-80178D1171FE}"/>
              </c:ext>
            </c:extLst>
          </c:dPt>
          <c:dPt>
            <c:idx val="4"/>
            <c:bubble3D val="0"/>
            <c:spPr>
              <a:solidFill>
                <a:srgbClr val="754200"/>
              </a:solidFill>
              <a:ln>
                <a:solidFill>
                  <a:schemeClr val="bg1"/>
                </a:solidFill>
              </a:ln>
            </c:spPr>
            <c:extLst>
              <c:ext xmlns:c16="http://schemas.microsoft.com/office/drawing/2014/chart" uri="{C3380CC4-5D6E-409C-BE32-E72D297353CC}">
                <c16:uniqueId val="{00000009-5361-4A56-8AE7-80178D1171FE}"/>
              </c:ext>
            </c:extLst>
          </c:dPt>
          <c:dPt>
            <c:idx val="5"/>
            <c:bubble3D val="0"/>
            <c:spPr>
              <a:solidFill>
                <a:srgbClr val="BF311A"/>
              </a:solidFill>
              <a:ln>
                <a:solidFill>
                  <a:schemeClr val="bg1"/>
                </a:solidFill>
              </a:ln>
            </c:spPr>
            <c:extLst>
              <c:ext xmlns:c16="http://schemas.microsoft.com/office/drawing/2014/chart" uri="{C3380CC4-5D6E-409C-BE32-E72D297353CC}">
                <c16:uniqueId val="{0000000B-5361-4A56-8AE7-80178D1171FE}"/>
              </c:ext>
            </c:extLst>
          </c:dPt>
          <c:cat>
            <c:strRef>
              <c:f>Summary!$L$87:$L$92</c:f>
              <c:strCache>
                <c:ptCount val="6"/>
                <c:pt idx="0">
                  <c:v>Y</c:v>
                </c:pt>
                <c:pt idx="1">
                  <c:v>R</c:v>
                </c:pt>
                <c:pt idx="2">
                  <c:v>T</c:v>
                </c:pt>
                <c:pt idx="3">
                  <c:v>M</c:v>
                </c:pt>
                <c:pt idx="4">
                  <c:v>F</c:v>
                </c:pt>
                <c:pt idx="5">
                  <c:v>N</c:v>
                </c:pt>
              </c:strCache>
            </c:strRef>
          </c:cat>
          <c:val>
            <c:numRef>
              <c:f>Summary!$H$439:$H$444</c:f>
            </c:numRef>
          </c:val>
          <c:extLst>
            <c:ext xmlns:c16="http://schemas.microsoft.com/office/drawing/2014/chart" uri="{C3380CC4-5D6E-409C-BE32-E72D297353CC}">
              <c16:uniqueId val="{0000000C-5361-4A56-8AE7-80178D1171F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Summary!$H$448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842-441F-97EF-CD4B7D169622}"/>
              </c:ext>
            </c:extLst>
          </c:dPt>
          <c:dPt>
            <c:idx val="1"/>
            <c:bubble3D val="0"/>
            <c:spPr>
              <a:solidFill>
                <a:srgbClr val="00539B"/>
              </a:solidFill>
              <a:ln>
                <a:solidFill>
                  <a:schemeClr val="bg1"/>
                </a:solidFill>
              </a:ln>
            </c:spPr>
            <c:extLst>
              <c:ext xmlns:c16="http://schemas.microsoft.com/office/drawing/2014/chart" uri="{C3380CC4-5D6E-409C-BE32-E72D297353CC}">
                <c16:uniqueId val="{00000003-8842-441F-97EF-CD4B7D169622}"/>
              </c:ext>
            </c:extLst>
          </c:dPt>
          <c:dPt>
            <c:idx val="2"/>
            <c:bubble3D val="0"/>
            <c:spPr>
              <a:solidFill>
                <a:srgbClr val="56A0D3"/>
              </a:solidFill>
              <a:ln>
                <a:solidFill>
                  <a:schemeClr val="bg1"/>
                </a:solidFill>
              </a:ln>
            </c:spPr>
            <c:extLst>
              <c:ext xmlns:c16="http://schemas.microsoft.com/office/drawing/2014/chart" uri="{C3380CC4-5D6E-409C-BE32-E72D297353CC}">
                <c16:uniqueId val="{00000005-8842-441F-97EF-CD4B7D169622}"/>
              </c:ext>
            </c:extLst>
          </c:dPt>
          <c:dPt>
            <c:idx val="3"/>
            <c:bubble3D val="0"/>
            <c:spPr>
              <a:solidFill>
                <a:srgbClr val="E58E1A"/>
              </a:solidFill>
              <a:ln>
                <a:solidFill>
                  <a:schemeClr val="bg1"/>
                </a:solidFill>
              </a:ln>
            </c:spPr>
            <c:extLst>
              <c:ext xmlns:c16="http://schemas.microsoft.com/office/drawing/2014/chart" uri="{C3380CC4-5D6E-409C-BE32-E72D297353CC}">
                <c16:uniqueId val="{00000007-8842-441F-97EF-CD4B7D169622}"/>
              </c:ext>
            </c:extLst>
          </c:dPt>
          <c:dPt>
            <c:idx val="4"/>
            <c:bubble3D val="0"/>
            <c:spPr>
              <a:solidFill>
                <a:srgbClr val="754200"/>
              </a:solidFill>
              <a:ln>
                <a:solidFill>
                  <a:schemeClr val="bg1"/>
                </a:solidFill>
              </a:ln>
            </c:spPr>
            <c:extLst>
              <c:ext xmlns:c16="http://schemas.microsoft.com/office/drawing/2014/chart" uri="{C3380CC4-5D6E-409C-BE32-E72D297353CC}">
                <c16:uniqueId val="{00000009-8842-441F-97EF-CD4B7D169622}"/>
              </c:ext>
            </c:extLst>
          </c:dPt>
          <c:dPt>
            <c:idx val="5"/>
            <c:bubble3D val="0"/>
            <c:spPr>
              <a:solidFill>
                <a:srgbClr val="BF311A"/>
              </a:solidFill>
              <a:ln>
                <a:solidFill>
                  <a:schemeClr val="bg1"/>
                </a:solidFill>
              </a:ln>
            </c:spPr>
            <c:extLst>
              <c:ext xmlns:c16="http://schemas.microsoft.com/office/drawing/2014/chart" uri="{C3380CC4-5D6E-409C-BE32-E72D297353CC}">
                <c16:uniqueId val="{0000000B-8842-441F-97EF-CD4B7D169622}"/>
              </c:ext>
            </c:extLst>
          </c:dPt>
          <c:cat>
            <c:strRef>
              <c:f>Summary!$L$87:$L$92</c:f>
              <c:strCache>
                <c:ptCount val="6"/>
                <c:pt idx="0">
                  <c:v>Y</c:v>
                </c:pt>
                <c:pt idx="1">
                  <c:v>R</c:v>
                </c:pt>
                <c:pt idx="2">
                  <c:v>T</c:v>
                </c:pt>
                <c:pt idx="3">
                  <c:v>M</c:v>
                </c:pt>
                <c:pt idx="4">
                  <c:v>F</c:v>
                </c:pt>
                <c:pt idx="5">
                  <c:v>N</c:v>
                </c:pt>
              </c:strCache>
            </c:strRef>
          </c:cat>
          <c:val>
            <c:numRef>
              <c:f>Summary!$H$450:$H$455</c:f>
            </c:numRef>
          </c:val>
          <c:extLst>
            <c:ext xmlns:c16="http://schemas.microsoft.com/office/drawing/2014/chart" uri="{C3380CC4-5D6E-409C-BE32-E72D297353CC}">
              <c16:uniqueId val="{0000000C-8842-441F-97EF-CD4B7D16962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Summary!$H$459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C2E3-4C7B-9923-367E4282AE0B}"/>
              </c:ext>
            </c:extLst>
          </c:dPt>
          <c:dPt>
            <c:idx val="1"/>
            <c:bubble3D val="0"/>
            <c:spPr>
              <a:solidFill>
                <a:srgbClr val="00539B"/>
              </a:solidFill>
              <a:ln>
                <a:solidFill>
                  <a:schemeClr val="bg1"/>
                </a:solidFill>
              </a:ln>
            </c:spPr>
            <c:extLst>
              <c:ext xmlns:c16="http://schemas.microsoft.com/office/drawing/2014/chart" uri="{C3380CC4-5D6E-409C-BE32-E72D297353CC}">
                <c16:uniqueId val="{00000003-C2E3-4C7B-9923-367E4282AE0B}"/>
              </c:ext>
            </c:extLst>
          </c:dPt>
          <c:dPt>
            <c:idx val="2"/>
            <c:bubble3D val="0"/>
            <c:spPr>
              <a:solidFill>
                <a:srgbClr val="56A0D3"/>
              </a:solidFill>
              <a:ln>
                <a:solidFill>
                  <a:schemeClr val="bg1"/>
                </a:solidFill>
              </a:ln>
            </c:spPr>
            <c:extLst>
              <c:ext xmlns:c16="http://schemas.microsoft.com/office/drawing/2014/chart" uri="{C3380CC4-5D6E-409C-BE32-E72D297353CC}">
                <c16:uniqueId val="{00000005-C2E3-4C7B-9923-367E4282AE0B}"/>
              </c:ext>
            </c:extLst>
          </c:dPt>
          <c:dPt>
            <c:idx val="3"/>
            <c:bubble3D val="0"/>
            <c:spPr>
              <a:solidFill>
                <a:srgbClr val="E58E1A"/>
              </a:solidFill>
              <a:ln>
                <a:solidFill>
                  <a:schemeClr val="bg1"/>
                </a:solidFill>
              </a:ln>
            </c:spPr>
            <c:extLst>
              <c:ext xmlns:c16="http://schemas.microsoft.com/office/drawing/2014/chart" uri="{C3380CC4-5D6E-409C-BE32-E72D297353CC}">
                <c16:uniqueId val="{00000007-C2E3-4C7B-9923-367E4282AE0B}"/>
              </c:ext>
            </c:extLst>
          </c:dPt>
          <c:dPt>
            <c:idx val="4"/>
            <c:bubble3D val="0"/>
            <c:spPr>
              <a:solidFill>
                <a:srgbClr val="754200"/>
              </a:solidFill>
              <a:ln>
                <a:solidFill>
                  <a:schemeClr val="bg1"/>
                </a:solidFill>
              </a:ln>
            </c:spPr>
            <c:extLst>
              <c:ext xmlns:c16="http://schemas.microsoft.com/office/drawing/2014/chart" uri="{C3380CC4-5D6E-409C-BE32-E72D297353CC}">
                <c16:uniqueId val="{00000009-C2E3-4C7B-9923-367E4282AE0B}"/>
              </c:ext>
            </c:extLst>
          </c:dPt>
          <c:dPt>
            <c:idx val="5"/>
            <c:bubble3D val="0"/>
            <c:spPr>
              <a:solidFill>
                <a:srgbClr val="BF311A"/>
              </a:solidFill>
              <a:ln>
                <a:solidFill>
                  <a:schemeClr val="bg1"/>
                </a:solidFill>
              </a:ln>
            </c:spPr>
            <c:extLst>
              <c:ext xmlns:c16="http://schemas.microsoft.com/office/drawing/2014/chart" uri="{C3380CC4-5D6E-409C-BE32-E72D297353CC}">
                <c16:uniqueId val="{0000000B-C2E3-4C7B-9923-367E4282AE0B}"/>
              </c:ext>
            </c:extLst>
          </c:dPt>
          <c:cat>
            <c:strRef>
              <c:f>Summary!$L$87:$L$92</c:f>
              <c:strCache>
                <c:ptCount val="6"/>
                <c:pt idx="0">
                  <c:v>Y</c:v>
                </c:pt>
                <c:pt idx="1">
                  <c:v>R</c:v>
                </c:pt>
                <c:pt idx="2">
                  <c:v>T</c:v>
                </c:pt>
                <c:pt idx="3">
                  <c:v>M</c:v>
                </c:pt>
                <c:pt idx="4">
                  <c:v>F</c:v>
                </c:pt>
                <c:pt idx="5">
                  <c:v>N</c:v>
                </c:pt>
              </c:strCache>
            </c:strRef>
          </c:cat>
          <c:val>
            <c:numRef>
              <c:f>Summary!$H$461:$H$466</c:f>
            </c:numRef>
          </c:val>
          <c:extLst>
            <c:ext xmlns:c16="http://schemas.microsoft.com/office/drawing/2014/chart" uri="{C3380CC4-5D6E-409C-BE32-E72D297353CC}">
              <c16:uniqueId val="{0000000C-C2E3-4C7B-9923-367E4282AE0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Summary!$H$470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159-4398-9CC2-BE47DDFE4AAB}"/>
              </c:ext>
            </c:extLst>
          </c:dPt>
          <c:dPt>
            <c:idx val="1"/>
            <c:bubble3D val="0"/>
            <c:spPr>
              <a:solidFill>
                <a:srgbClr val="00539B"/>
              </a:solidFill>
              <a:ln>
                <a:solidFill>
                  <a:schemeClr val="bg1"/>
                </a:solidFill>
              </a:ln>
            </c:spPr>
            <c:extLst>
              <c:ext xmlns:c16="http://schemas.microsoft.com/office/drawing/2014/chart" uri="{C3380CC4-5D6E-409C-BE32-E72D297353CC}">
                <c16:uniqueId val="{00000003-E159-4398-9CC2-BE47DDFE4AAB}"/>
              </c:ext>
            </c:extLst>
          </c:dPt>
          <c:dPt>
            <c:idx val="2"/>
            <c:bubble3D val="0"/>
            <c:spPr>
              <a:solidFill>
                <a:srgbClr val="56A0D3"/>
              </a:solidFill>
              <a:ln>
                <a:solidFill>
                  <a:schemeClr val="bg1"/>
                </a:solidFill>
              </a:ln>
            </c:spPr>
            <c:extLst>
              <c:ext xmlns:c16="http://schemas.microsoft.com/office/drawing/2014/chart" uri="{C3380CC4-5D6E-409C-BE32-E72D297353CC}">
                <c16:uniqueId val="{00000005-E159-4398-9CC2-BE47DDFE4AAB}"/>
              </c:ext>
            </c:extLst>
          </c:dPt>
          <c:dPt>
            <c:idx val="3"/>
            <c:bubble3D val="0"/>
            <c:spPr>
              <a:solidFill>
                <a:srgbClr val="E58E1A"/>
              </a:solidFill>
              <a:ln>
                <a:solidFill>
                  <a:schemeClr val="bg1"/>
                </a:solidFill>
              </a:ln>
            </c:spPr>
            <c:extLst>
              <c:ext xmlns:c16="http://schemas.microsoft.com/office/drawing/2014/chart" uri="{C3380CC4-5D6E-409C-BE32-E72D297353CC}">
                <c16:uniqueId val="{00000007-E159-4398-9CC2-BE47DDFE4AAB}"/>
              </c:ext>
            </c:extLst>
          </c:dPt>
          <c:dPt>
            <c:idx val="4"/>
            <c:bubble3D val="0"/>
            <c:spPr>
              <a:solidFill>
                <a:srgbClr val="754200"/>
              </a:solidFill>
              <a:ln>
                <a:solidFill>
                  <a:schemeClr val="bg1"/>
                </a:solidFill>
              </a:ln>
            </c:spPr>
            <c:extLst>
              <c:ext xmlns:c16="http://schemas.microsoft.com/office/drawing/2014/chart" uri="{C3380CC4-5D6E-409C-BE32-E72D297353CC}">
                <c16:uniqueId val="{00000009-E159-4398-9CC2-BE47DDFE4AAB}"/>
              </c:ext>
            </c:extLst>
          </c:dPt>
          <c:dPt>
            <c:idx val="5"/>
            <c:bubble3D val="0"/>
            <c:spPr>
              <a:solidFill>
                <a:srgbClr val="BF311A"/>
              </a:solidFill>
              <a:ln>
                <a:solidFill>
                  <a:schemeClr val="bg1"/>
                </a:solidFill>
              </a:ln>
            </c:spPr>
            <c:extLst>
              <c:ext xmlns:c16="http://schemas.microsoft.com/office/drawing/2014/chart" uri="{C3380CC4-5D6E-409C-BE32-E72D297353CC}">
                <c16:uniqueId val="{0000000B-E159-4398-9CC2-BE47DDFE4AAB}"/>
              </c:ext>
            </c:extLst>
          </c:dPt>
          <c:cat>
            <c:strRef>
              <c:f>Summary!$L$87:$L$92</c:f>
              <c:strCache>
                <c:ptCount val="6"/>
                <c:pt idx="0">
                  <c:v>Y</c:v>
                </c:pt>
                <c:pt idx="1">
                  <c:v>R</c:v>
                </c:pt>
                <c:pt idx="2">
                  <c:v>T</c:v>
                </c:pt>
                <c:pt idx="3">
                  <c:v>M</c:v>
                </c:pt>
                <c:pt idx="4">
                  <c:v>F</c:v>
                </c:pt>
                <c:pt idx="5">
                  <c:v>N</c:v>
                </c:pt>
              </c:strCache>
            </c:strRef>
          </c:cat>
          <c:val>
            <c:numRef>
              <c:f>Summary!$H$472:$H$477</c:f>
            </c:numRef>
          </c:val>
          <c:extLst>
            <c:ext xmlns:c16="http://schemas.microsoft.com/office/drawing/2014/chart" uri="{C3380CC4-5D6E-409C-BE32-E72D297353CC}">
              <c16:uniqueId val="{0000000C-E159-4398-9CC2-BE47DDFE4AA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Summary!$H$481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C6B6-46CB-86D5-03903C9304D6}"/>
              </c:ext>
            </c:extLst>
          </c:dPt>
          <c:dPt>
            <c:idx val="1"/>
            <c:bubble3D val="0"/>
            <c:spPr>
              <a:solidFill>
                <a:srgbClr val="00539B"/>
              </a:solidFill>
              <a:ln>
                <a:solidFill>
                  <a:schemeClr val="bg1"/>
                </a:solidFill>
              </a:ln>
            </c:spPr>
            <c:extLst>
              <c:ext xmlns:c16="http://schemas.microsoft.com/office/drawing/2014/chart" uri="{C3380CC4-5D6E-409C-BE32-E72D297353CC}">
                <c16:uniqueId val="{00000003-C6B6-46CB-86D5-03903C9304D6}"/>
              </c:ext>
            </c:extLst>
          </c:dPt>
          <c:dPt>
            <c:idx val="2"/>
            <c:bubble3D val="0"/>
            <c:spPr>
              <a:solidFill>
                <a:srgbClr val="56A0D3"/>
              </a:solidFill>
              <a:ln>
                <a:solidFill>
                  <a:schemeClr val="bg1"/>
                </a:solidFill>
              </a:ln>
            </c:spPr>
            <c:extLst>
              <c:ext xmlns:c16="http://schemas.microsoft.com/office/drawing/2014/chart" uri="{C3380CC4-5D6E-409C-BE32-E72D297353CC}">
                <c16:uniqueId val="{00000005-C6B6-46CB-86D5-03903C9304D6}"/>
              </c:ext>
            </c:extLst>
          </c:dPt>
          <c:dPt>
            <c:idx val="3"/>
            <c:bubble3D val="0"/>
            <c:spPr>
              <a:solidFill>
                <a:srgbClr val="E58E1A"/>
              </a:solidFill>
              <a:ln>
                <a:solidFill>
                  <a:schemeClr val="bg1"/>
                </a:solidFill>
              </a:ln>
            </c:spPr>
            <c:extLst>
              <c:ext xmlns:c16="http://schemas.microsoft.com/office/drawing/2014/chart" uri="{C3380CC4-5D6E-409C-BE32-E72D297353CC}">
                <c16:uniqueId val="{00000007-C6B6-46CB-86D5-03903C9304D6}"/>
              </c:ext>
            </c:extLst>
          </c:dPt>
          <c:dPt>
            <c:idx val="4"/>
            <c:bubble3D val="0"/>
            <c:spPr>
              <a:solidFill>
                <a:srgbClr val="754200"/>
              </a:solidFill>
              <a:ln>
                <a:solidFill>
                  <a:schemeClr val="bg1"/>
                </a:solidFill>
              </a:ln>
            </c:spPr>
            <c:extLst>
              <c:ext xmlns:c16="http://schemas.microsoft.com/office/drawing/2014/chart" uri="{C3380CC4-5D6E-409C-BE32-E72D297353CC}">
                <c16:uniqueId val="{00000009-C6B6-46CB-86D5-03903C9304D6}"/>
              </c:ext>
            </c:extLst>
          </c:dPt>
          <c:dPt>
            <c:idx val="5"/>
            <c:bubble3D val="0"/>
            <c:spPr>
              <a:solidFill>
                <a:srgbClr val="BF311A"/>
              </a:solidFill>
              <a:ln>
                <a:solidFill>
                  <a:schemeClr val="bg1"/>
                </a:solidFill>
              </a:ln>
            </c:spPr>
            <c:extLst>
              <c:ext xmlns:c16="http://schemas.microsoft.com/office/drawing/2014/chart" uri="{C3380CC4-5D6E-409C-BE32-E72D297353CC}">
                <c16:uniqueId val="{0000000B-C6B6-46CB-86D5-03903C9304D6}"/>
              </c:ext>
            </c:extLst>
          </c:dPt>
          <c:cat>
            <c:strRef>
              <c:f>Summary!$L$87:$L$92</c:f>
              <c:strCache>
                <c:ptCount val="6"/>
                <c:pt idx="0">
                  <c:v>Y</c:v>
                </c:pt>
                <c:pt idx="1">
                  <c:v>R</c:v>
                </c:pt>
                <c:pt idx="2">
                  <c:v>T</c:v>
                </c:pt>
                <c:pt idx="3">
                  <c:v>M</c:v>
                </c:pt>
                <c:pt idx="4">
                  <c:v>F</c:v>
                </c:pt>
                <c:pt idx="5">
                  <c:v>N</c:v>
                </c:pt>
              </c:strCache>
            </c:strRef>
          </c:cat>
          <c:val>
            <c:numRef>
              <c:f>Summary!$H$483:$H$488</c:f>
            </c:numRef>
          </c:val>
          <c:extLst>
            <c:ext xmlns:c16="http://schemas.microsoft.com/office/drawing/2014/chart" uri="{C3380CC4-5D6E-409C-BE32-E72D297353CC}">
              <c16:uniqueId val="{0000000C-C6B6-46CB-86D5-03903C9304D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743-4B25-A886-533730571074}"/>
              </c:ext>
            </c:extLst>
          </c:dPt>
          <c:dPt>
            <c:idx val="1"/>
            <c:bubble3D val="0"/>
            <c:spPr>
              <a:solidFill>
                <a:srgbClr val="00539B"/>
              </a:solidFill>
              <a:ln>
                <a:solidFill>
                  <a:schemeClr val="bg1"/>
                </a:solidFill>
              </a:ln>
            </c:spPr>
            <c:extLst>
              <c:ext xmlns:c16="http://schemas.microsoft.com/office/drawing/2014/chart" uri="{C3380CC4-5D6E-409C-BE32-E72D297353CC}">
                <c16:uniqueId val="{00000003-A743-4B25-A886-533730571074}"/>
              </c:ext>
            </c:extLst>
          </c:dPt>
          <c:dPt>
            <c:idx val="2"/>
            <c:bubble3D val="0"/>
            <c:spPr>
              <a:solidFill>
                <a:srgbClr val="56A0D3"/>
              </a:solidFill>
              <a:ln>
                <a:solidFill>
                  <a:schemeClr val="bg1"/>
                </a:solidFill>
              </a:ln>
            </c:spPr>
            <c:extLst>
              <c:ext xmlns:c16="http://schemas.microsoft.com/office/drawing/2014/chart" uri="{C3380CC4-5D6E-409C-BE32-E72D297353CC}">
                <c16:uniqueId val="{00000005-A743-4B25-A886-533730571074}"/>
              </c:ext>
            </c:extLst>
          </c:dPt>
          <c:dPt>
            <c:idx val="3"/>
            <c:bubble3D val="0"/>
            <c:spPr>
              <a:solidFill>
                <a:srgbClr val="E58E1A"/>
              </a:solidFill>
              <a:ln>
                <a:solidFill>
                  <a:schemeClr val="bg1"/>
                </a:solidFill>
              </a:ln>
            </c:spPr>
            <c:extLst>
              <c:ext xmlns:c16="http://schemas.microsoft.com/office/drawing/2014/chart" uri="{C3380CC4-5D6E-409C-BE32-E72D297353CC}">
                <c16:uniqueId val="{00000007-A743-4B25-A886-533730571074}"/>
              </c:ext>
            </c:extLst>
          </c:dPt>
          <c:dPt>
            <c:idx val="4"/>
            <c:bubble3D val="0"/>
            <c:spPr>
              <a:solidFill>
                <a:srgbClr val="754200"/>
              </a:solidFill>
              <a:ln>
                <a:solidFill>
                  <a:schemeClr val="bg1"/>
                </a:solidFill>
              </a:ln>
            </c:spPr>
            <c:extLst>
              <c:ext xmlns:c16="http://schemas.microsoft.com/office/drawing/2014/chart" uri="{C3380CC4-5D6E-409C-BE32-E72D297353CC}">
                <c16:uniqueId val="{00000009-A743-4B25-A886-533730571074}"/>
              </c:ext>
            </c:extLst>
          </c:dPt>
          <c:dPt>
            <c:idx val="5"/>
            <c:bubble3D val="0"/>
            <c:spPr>
              <a:solidFill>
                <a:srgbClr val="BF311A"/>
              </a:solidFill>
              <a:ln>
                <a:solidFill>
                  <a:schemeClr val="bg1"/>
                </a:solidFill>
              </a:ln>
            </c:spPr>
            <c:extLst>
              <c:ext xmlns:c16="http://schemas.microsoft.com/office/drawing/2014/chart" uri="{C3380CC4-5D6E-409C-BE32-E72D297353CC}">
                <c16:uniqueId val="{0000000B-A743-4B25-A886-533730571074}"/>
              </c:ext>
            </c:extLst>
          </c:dPt>
          <c:cat>
            <c:strRef>
              <c:f>Summary!$L$87:$L$92</c:f>
              <c:strCache>
                <c:ptCount val="6"/>
                <c:pt idx="0">
                  <c:v>Y</c:v>
                </c:pt>
                <c:pt idx="1">
                  <c:v>R</c:v>
                </c:pt>
                <c:pt idx="2">
                  <c:v>T</c:v>
                </c:pt>
                <c:pt idx="3">
                  <c:v>M</c:v>
                </c:pt>
                <c:pt idx="4">
                  <c:v>F</c:v>
                </c:pt>
                <c:pt idx="5">
                  <c:v>N</c:v>
                </c:pt>
              </c:strCache>
            </c:strRef>
          </c:cat>
          <c:val>
            <c:numRef>
              <c:f>Summary!$H$494:$H$499</c:f>
            </c:numRef>
          </c:val>
          <c:extLst>
            <c:ext xmlns:c16="http://schemas.microsoft.com/office/drawing/2014/chart" uri="{C3380CC4-5D6E-409C-BE32-E72D297353CC}">
              <c16:uniqueId val="{0000000C-A743-4B25-A886-53373057107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Summary!$H$503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753-442B-8C28-EAB6357CA46B}"/>
              </c:ext>
            </c:extLst>
          </c:dPt>
          <c:dPt>
            <c:idx val="1"/>
            <c:bubble3D val="0"/>
            <c:spPr>
              <a:solidFill>
                <a:srgbClr val="00539B"/>
              </a:solidFill>
              <a:ln>
                <a:solidFill>
                  <a:schemeClr val="bg1"/>
                </a:solidFill>
              </a:ln>
            </c:spPr>
            <c:extLst>
              <c:ext xmlns:c16="http://schemas.microsoft.com/office/drawing/2014/chart" uri="{C3380CC4-5D6E-409C-BE32-E72D297353CC}">
                <c16:uniqueId val="{00000003-E753-442B-8C28-EAB6357CA46B}"/>
              </c:ext>
            </c:extLst>
          </c:dPt>
          <c:dPt>
            <c:idx val="2"/>
            <c:bubble3D val="0"/>
            <c:spPr>
              <a:solidFill>
                <a:srgbClr val="56A0D3"/>
              </a:solidFill>
              <a:ln>
                <a:solidFill>
                  <a:schemeClr val="bg1"/>
                </a:solidFill>
              </a:ln>
            </c:spPr>
            <c:extLst>
              <c:ext xmlns:c16="http://schemas.microsoft.com/office/drawing/2014/chart" uri="{C3380CC4-5D6E-409C-BE32-E72D297353CC}">
                <c16:uniqueId val="{00000005-E753-442B-8C28-EAB6357CA46B}"/>
              </c:ext>
            </c:extLst>
          </c:dPt>
          <c:dPt>
            <c:idx val="3"/>
            <c:bubble3D val="0"/>
            <c:spPr>
              <a:solidFill>
                <a:srgbClr val="E58E1A"/>
              </a:solidFill>
              <a:ln>
                <a:solidFill>
                  <a:schemeClr val="bg1"/>
                </a:solidFill>
              </a:ln>
            </c:spPr>
            <c:extLst>
              <c:ext xmlns:c16="http://schemas.microsoft.com/office/drawing/2014/chart" uri="{C3380CC4-5D6E-409C-BE32-E72D297353CC}">
                <c16:uniqueId val="{00000007-E753-442B-8C28-EAB6357CA46B}"/>
              </c:ext>
            </c:extLst>
          </c:dPt>
          <c:dPt>
            <c:idx val="4"/>
            <c:bubble3D val="0"/>
            <c:spPr>
              <a:solidFill>
                <a:srgbClr val="754200"/>
              </a:solidFill>
              <a:ln>
                <a:solidFill>
                  <a:schemeClr val="bg1"/>
                </a:solidFill>
              </a:ln>
            </c:spPr>
            <c:extLst>
              <c:ext xmlns:c16="http://schemas.microsoft.com/office/drawing/2014/chart" uri="{C3380CC4-5D6E-409C-BE32-E72D297353CC}">
                <c16:uniqueId val="{00000009-E753-442B-8C28-EAB6357CA46B}"/>
              </c:ext>
            </c:extLst>
          </c:dPt>
          <c:dPt>
            <c:idx val="5"/>
            <c:bubble3D val="0"/>
            <c:spPr>
              <a:solidFill>
                <a:srgbClr val="BF311A"/>
              </a:solidFill>
              <a:ln>
                <a:solidFill>
                  <a:schemeClr val="bg1"/>
                </a:solidFill>
              </a:ln>
            </c:spPr>
            <c:extLst>
              <c:ext xmlns:c16="http://schemas.microsoft.com/office/drawing/2014/chart" uri="{C3380CC4-5D6E-409C-BE32-E72D297353CC}">
                <c16:uniqueId val="{0000000B-E753-442B-8C28-EAB6357CA46B}"/>
              </c:ext>
            </c:extLst>
          </c:dPt>
          <c:cat>
            <c:strRef>
              <c:f>Summary!$L$87:$L$92</c:f>
              <c:strCache>
                <c:ptCount val="6"/>
                <c:pt idx="0">
                  <c:v>Y</c:v>
                </c:pt>
                <c:pt idx="1">
                  <c:v>R</c:v>
                </c:pt>
                <c:pt idx="2">
                  <c:v>T</c:v>
                </c:pt>
                <c:pt idx="3">
                  <c:v>M</c:v>
                </c:pt>
                <c:pt idx="4">
                  <c:v>F</c:v>
                </c:pt>
                <c:pt idx="5">
                  <c:v>N</c:v>
                </c:pt>
              </c:strCache>
            </c:strRef>
          </c:cat>
          <c:val>
            <c:numRef>
              <c:f>Summary!$H$505:$H$510</c:f>
            </c:numRef>
          </c:val>
          <c:extLst>
            <c:ext xmlns:c16="http://schemas.microsoft.com/office/drawing/2014/chart" uri="{C3380CC4-5D6E-409C-BE32-E72D297353CC}">
              <c16:uniqueId val="{0000000C-E753-442B-8C28-EAB6357CA46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Summary!$H$118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6AB-49EF-844B-31FA41CD34A5}"/>
              </c:ext>
            </c:extLst>
          </c:dPt>
          <c:dPt>
            <c:idx val="1"/>
            <c:bubble3D val="0"/>
            <c:spPr>
              <a:solidFill>
                <a:srgbClr val="00539B"/>
              </a:solidFill>
              <a:ln>
                <a:solidFill>
                  <a:schemeClr val="bg1"/>
                </a:solidFill>
              </a:ln>
            </c:spPr>
            <c:extLst>
              <c:ext xmlns:c16="http://schemas.microsoft.com/office/drawing/2014/chart" uri="{C3380CC4-5D6E-409C-BE32-E72D297353CC}">
                <c16:uniqueId val="{00000003-16AB-49EF-844B-31FA41CD34A5}"/>
              </c:ext>
            </c:extLst>
          </c:dPt>
          <c:dPt>
            <c:idx val="2"/>
            <c:bubble3D val="0"/>
            <c:spPr>
              <a:solidFill>
                <a:srgbClr val="56A0D3"/>
              </a:solidFill>
              <a:ln>
                <a:solidFill>
                  <a:schemeClr val="bg1"/>
                </a:solidFill>
              </a:ln>
            </c:spPr>
            <c:extLst>
              <c:ext xmlns:c16="http://schemas.microsoft.com/office/drawing/2014/chart" uri="{C3380CC4-5D6E-409C-BE32-E72D297353CC}">
                <c16:uniqueId val="{00000005-16AB-49EF-844B-31FA41CD34A5}"/>
              </c:ext>
            </c:extLst>
          </c:dPt>
          <c:dPt>
            <c:idx val="3"/>
            <c:bubble3D val="0"/>
            <c:spPr>
              <a:solidFill>
                <a:srgbClr val="E58E1A"/>
              </a:solidFill>
              <a:ln>
                <a:solidFill>
                  <a:schemeClr val="bg1"/>
                </a:solidFill>
              </a:ln>
            </c:spPr>
            <c:extLst>
              <c:ext xmlns:c16="http://schemas.microsoft.com/office/drawing/2014/chart" uri="{C3380CC4-5D6E-409C-BE32-E72D297353CC}">
                <c16:uniqueId val="{00000007-16AB-49EF-844B-31FA41CD34A5}"/>
              </c:ext>
            </c:extLst>
          </c:dPt>
          <c:dPt>
            <c:idx val="4"/>
            <c:bubble3D val="0"/>
            <c:spPr>
              <a:solidFill>
                <a:srgbClr val="754200"/>
              </a:solidFill>
              <a:ln>
                <a:solidFill>
                  <a:schemeClr val="bg1"/>
                </a:solidFill>
              </a:ln>
            </c:spPr>
            <c:extLst>
              <c:ext xmlns:c16="http://schemas.microsoft.com/office/drawing/2014/chart" uri="{C3380CC4-5D6E-409C-BE32-E72D297353CC}">
                <c16:uniqueId val="{00000009-16AB-49EF-844B-31FA41CD34A5}"/>
              </c:ext>
            </c:extLst>
          </c:dPt>
          <c:dPt>
            <c:idx val="5"/>
            <c:bubble3D val="0"/>
            <c:spPr>
              <a:solidFill>
                <a:srgbClr val="BF311A"/>
              </a:solidFill>
              <a:ln>
                <a:solidFill>
                  <a:schemeClr val="bg1"/>
                </a:solidFill>
              </a:ln>
            </c:spPr>
            <c:extLst>
              <c:ext xmlns:c16="http://schemas.microsoft.com/office/drawing/2014/chart" uri="{C3380CC4-5D6E-409C-BE32-E72D297353CC}">
                <c16:uniqueId val="{0000000B-16AB-49EF-844B-31FA41CD34A5}"/>
              </c:ext>
            </c:extLst>
          </c:dPt>
          <c:cat>
            <c:strRef>
              <c:f>Summary!$L$87:$L$92</c:f>
              <c:strCache>
                <c:ptCount val="6"/>
                <c:pt idx="0">
                  <c:v>Y</c:v>
                </c:pt>
                <c:pt idx="1">
                  <c:v>R</c:v>
                </c:pt>
                <c:pt idx="2">
                  <c:v>T</c:v>
                </c:pt>
                <c:pt idx="3">
                  <c:v>M</c:v>
                </c:pt>
                <c:pt idx="4">
                  <c:v>F</c:v>
                </c:pt>
                <c:pt idx="5">
                  <c:v>N</c:v>
                </c:pt>
              </c:strCache>
            </c:strRef>
          </c:cat>
          <c:val>
            <c:numRef>
              <c:f>Summary!$H$120:$H$125</c:f>
              <c:numCache>
                <c:formatCode>#,##0</c:formatCode>
                <c:ptCount val="6"/>
                <c:pt idx="0">
                  <c:v>0</c:v>
                </c:pt>
                <c:pt idx="1">
                  <c:v>0</c:v>
                </c:pt>
                <c:pt idx="2">
                  <c:v>0</c:v>
                </c:pt>
                <c:pt idx="3">
                  <c:v>0</c:v>
                </c:pt>
                <c:pt idx="4">
                  <c:v>0</c:v>
                </c:pt>
                <c:pt idx="5">
                  <c:v>36</c:v>
                </c:pt>
              </c:numCache>
            </c:numRef>
          </c:val>
          <c:extLst>
            <c:ext xmlns:c16="http://schemas.microsoft.com/office/drawing/2014/chart" uri="{C3380CC4-5D6E-409C-BE32-E72D297353CC}">
              <c16:uniqueId val="{0000000C-16AB-49EF-844B-31FA41CD34A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Summary!$H$516</c:f>
              <c:strCache>
                <c:ptCount val="1"/>
                <c:pt idx="0">
                  <c:v>0</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F51C-4E6C-9820-CC87DF7FCF06}"/>
              </c:ext>
            </c:extLst>
          </c:dPt>
          <c:dPt>
            <c:idx val="1"/>
            <c:bubble3D val="0"/>
            <c:spPr>
              <a:solidFill>
                <a:srgbClr val="00539B"/>
              </a:solidFill>
              <a:ln>
                <a:solidFill>
                  <a:schemeClr val="bg1"/>
                </a:solidFill>
              </a:ln>
            </c:spPr>
            <c:extLst>
              <c:ext xmlns:c16="http://schemas.microsoft.com/office/drawing/2014/chart" uri="{C3380CC4-5D6E-409C-BE32-E72D297353CC}">
                <c16:uniqueId val="{00000003-F51C-4E6C-9820-CC87DF7FCF06}"/>
              </c:ext>
            </c:extLst>
          </c:dPt>
          <c:dPt>
            <c:idx val="2"/>
            <c:bubble3D val="0"/>
            <c:spPr>
              <a:solidFill>
                <a:srgbClr val="56A0D3"/>
              </a:solidFill>
              <a:ln>
                <a:solidFill>
                  <a:schemeClr val="bg1"/>
                </a:solidFill>
              </a:ln>
            </c:spPr>
            <c:extLst>
              <c:ext xmlns:c16="http://schemas.microsoft.com/office/drawing/2014/chart" uri="{C3380CC4-5D6E-409C-BE32-E72D297353CC}">
                <c16:uniqueId val="{00000005-F51C-4E6C-9820-CC87DF7FCF06}"/>
              </c:ext>
            </c:extLst>
          </c:dPt>
          <c:dPt>
            <c:idx val="3"/>
            <c:bubble3D val="0"/>
            <c:spPr>
              <a:solidFill>
                <a:srgbClr val="E58E1A"/>
              </a:solidFill>
              <a:ln>
                <a:solidFill>
                  <a:schemeClr val="bg1"/>
                </a:solidFill>
              </a:ln>
            </c:spPr>
            <c:extLst>
              <c:ext xmlns:c16="http://schemas.microsoft.com/office/drawing/2014/chart" uri="{C3380CC4-5D6E-409C-BE32-E72D297353CC}">
                <c16:uniqueId val="{00000007-F51C-4E6C-9820-CC87DF7FCF06}"/>
              </c:ext>
            </c:extLst>
          </c:dPt>
          <c:dPt>
            <c:idx val="4"/>
            <c:bubble3D val="0"/>
            <c:spPr>
              <a:solidFill>
                <a:srgbClr val="754200"/>
              </a:solidFill>
              <a:ln>
                <a:solidFill>
                  <a:schemeClr val="bg1"/>
                </a:solidFill>
              </a:ln>
            </c:spPr>
            <c:extLst>
              <c:ext xmlns:c16="http://schemas.microsoft.com/office/drawing/2014/chart" uri="{C3380CC4-5D6E-409C-BE32-E72D297353CC}">
                <c16:uniqueId val="{00000009-F51C-4E6C-9820-CC87DF7FCF06}"/>
              </c:ext>
            </c:extLst>
          </c:dPt>
          <c:dPt>
            <c:idx val="5"/>
            <c:bubble3D val="0"/>
            <c:spPr>
              <a:solidFill>
                <a:srgbClr val="BF311A"/>
              </a:solidFill>
              <a:ln>
                <a:solidFill>
                  <a:schemeClr val="bg1"/>
                </a:solidFill>
              </a:ln>
            </c:spPr>
            <c:extLst>
              <c:ext xmlns:c16="http://schemas.microsoft.com/office/drawing/2014/chart" uri="{C3380CC4-5D6E-409C-BE32-E72D297353CC}">
                <c16:uniqueId val="{0000000B-F51C-4E6C-9820-CC87DF7FCF06}"/>
              </c:ext>
            </c:extLst>
          </c:dPt>
          <c:cat>
            <c:strRef>
              <c:f>Summary!$L$87:$L$92</c:f>
              <c:strCache>
                <c:ptCount val="6"/>
                <c:pt idx="0">
                  <c:v>Y</c:v>
                </c:pt>
                <c:pt idx="1">
                  <c:v>R</c:v>
                </c:pt>
                <c:pt idx="2">
                  <c:v>T</c:v>
                </c:pt>
                <c:pt idx="3">
                  <c:v>M</c:v>
                </c:pt>
                <c:pt idx="4">
                  <c:v>F</c:v>
                </c:pt>
                <c:pt idx="5">
                  <c:v>N</c:v>
                </c:pt>
              </c:strCache>
            </c:strRef>
          </c:cat>
          <c:val>
            <c:numRef>
              <c:f>Summary!$H$516:$H$521</c:f>
            </c:numRef>
          </c:val>
          <c:extLst>
            <c:ext xmlns:c16="http://schemas.microsoft.com/office/drawing/2014/chart" uri="{C3380CC4-5D6E-409C-BE32-E72D297353CC}">
              <c16:uniqueId val="{0000000C-F51C-4E6C-9820-CC87DF7FCF0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Summary!$H$525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205-449F-A5D9-96CAA4C5DF97}"/>
              </c:ext>
            </c:extLst>
          </c:dPt>
          <c:dPt>
            <c:idx val="1"/>
            <c:bubble3D val="0"/>
            <c:spPr>
              <a:solidFill>
                <a:srgbClr val="00539B"/>
              </a:solidFill>
              <a:ln>
                <a:solidFill>
                  <a:schemeClr val="bg1"/>
                </a:solidFill>
              </a:ln>
            </c:spPr>
            <c:extLst>
              <c:ext xmlns:c16="http://schemas.microsoft.com/office/drawing/2014/chart" uri="{C3380CC4-5D6E-409C-BE32-E72D297353CC}">
                <c16:uniqueId val="{00000003-2205-449F-A5D9-96CAA4C5DF97}"/>
              </c:ext>
            </c:extLst>
          </c:dPt>
          <c:dPt>
            <c:idx val="2"/>
            <c:bubble3D val="0"/>
            <c:spPr>
              <a:solidFill>
                <a:srgbClr val="56A0D3"/>
              </a:solidFill>
              <a:ln>
                <a:solidFill>
                  <a:schemeClr val="bg1"/>
                </a:solidFill>
              </a:ln>
            </c:spPr>
            <c:extLst>
              <c:ext xmlns:c16="http://schemas.microsoft.com/office/drawing/2014/chart" uri="{C3380CC4-5D6E-409C-BE32-E72D297353CC}">
                <c16:uniqueId val="{00000005-2205-449F-A5D9-96CAA4C5DF97}"/>
              </c:ext>
            </c:extLst>
          </c:dPt>
          <c:dPt>
            <c:idx val="3"/>
            <c:bubble3D val="0"/>
            <c:spPr>
              <a:solidFill>
                <a:srgbClr val="E58E1A"/>
              </a:solidFill>
              <a:ln>
                <a:solidFill>
                  <a:schemeClr val="bg1"/>
                </a:solidFill>
              </a:ln>
            </c:spPr>
            <c:extLst>
              <c:ext xmlns:c16="http://schemas.microsoft.com/office/drawing/2014/chart" uri="{C3380CC4-5D6E-409C-BE32-E72D297353CC}">
                <c16:uniqueId val="{00000007-2205-449F-A5D9-96CAA4C5DF97}"/>
              </c:ext>
            </c:extLst>
          </c:dPt>
          <c:dPt>
            <c:idx val="4"/>
            <c:bubble3D val="0"/>
            <c:spPr>
              <a:solidFill>
                <a:srgbClr val="754200"/>
              </a:solidFill>
              <a:ln>
                <a:solidFill>
                  <a:schemeClr val="bg1"/>
                </a:solidFill>
              </a:ln>
            </c:spPr>
            <c:extLst>
              <c:ext xmlns:c16="http://schemas.microsoft.com/office/drawing/2014/chart" uri="{C3380CC4-5D6E-409C-BE32-E72D297353CC}">
                <c16:uniqueId val="{00000009-2205-449F-A5D9-96CAA4C5DF97}"/>
              </c:ext>
            </c:extLst>
          </c:dPt>
          <c:dPt>
            <c:idx val="5"/>
            <c:bubble3D val="0"/>
            <c:spPr>
              <a:solidFill>
                <a:srgbClr val="BF311A"/>
              </a:solidFill>
              <a:ln>
                <a:solidFill>
                  <a:schemeClr val="bg1"/>
                </a:solidFill>
              </a:ln>
            </c:spPr>
            <c:extLst>
              <c:ext xmlns:c16="http://schemas.microsoft.com/office/drawing/2014/chart" uri="{C3380CC4-5D6E-409C-BE32-E72D297353CC}">
                <c16:uniqueId val="{0000000B-2205-449F-A5D9-96CAA4C5DF97}"/>
              </c:ext>
            </c:extLst>
          </c:dPt>
          <c:cat>
            <c:strRef>
              <c:f>Summary!$L$87:$L$92</c:f>
              <c:strCache>
                <c:ptCount val="6"/>
                <c:pt idx="0">
                  <c:v>Y</c:v>
                </c:pt>
                <c:pt idx="1">
                  <c:v>R</c:v>
                </c:pt>
                <c:pt idx="2">
                  <c:v>T</c:v>
                </c:pt>
                <c:pt idx="3">
                  <c:v>M</c:v>
                </c:pt>
                <c:pt idx="4">
                  <c:v>F</c:v>
                </c:pt>
                <c:pt idx="5">
                  <c:v>N</c:v>
                </c:pt>
              </c:strCache>
            </c:strRef>
          </c:cat>
          <c:val>
            <c:numRef>
              <c:f>Summary!$H$527:$H$532</c:f>
            </c:numRef>
          </c:val>
          <c:extLst>
            <c:ext xmlns:c16="http://schemas.microsoft.com/office/drawing/2014/chart" uri="{C3380CC4-5D6E-409C-BE32-E72D297353CC}">
              <c16:uniqueId val="{0000000C-2205-449F-A5D9-96CAA4C5DF9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Summary!$H$536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C53-462B-BA10-716735E56B60}"/>
              </c:ext>
            </c:extLst>
          </c:dPt>
          <c:dPt>
            <c:idx val="1"/>
            <c:bubble3D val="0"/>
            <c:spPr>
              <a:solidFill>
                <a:srgbClr val="00539B"/>
              </a:solidFill>
              <a:ln>
                <a:solidFill>
                  <a:schemeClr val="bg1"/>
                </a:solidFill>
              </a:ln>
            </c:spPr>
            <c:extLst>
              <c:ext xmlns:c16="http://schemas.microsoft.com/office/drawing/2014/chart" uri="{C3380CC4-5D6E-409C-BE32-E72D297353CC}">
                <c16:uniqueId val="{00000003-AC53-462B-BA10-716735E56B60}"/>
              </c:ext>
            </c:extLst>
          </c:dPt>
          <c:dPt>
            <c:idx val="2"/>
            <c:bubble3D val="0"/>
            <c:spPr>
              <a:solidFill>
                <a:srgbClr val="56A0D3"/>
              </a:solidFill>
              <a:ln>
                <a:solidFill>
                  <a:schemeClr val="bg1"/>
                </a:solidFill>
              </a:ln>
            </c:spPr>
            <c:extLst>
              <c:ext xmlns:c16="http://schemas.microsoft.com/office/drawing/2014/chart" uri="{C3380CC4-5D6E-409C-BE32-E72D297353CC}">
                <c16:uniqueId val="{00000005-AC53-462B-BA10-716735E56B60}"/>
              </c:ext>
            </c:extLst>
          </c:dPt>
          <c:dPt>
            <c:idx val="3"/>
            <c:bubble3D val="0"/>
            <c:spPr>
              <a:solidFill>
                <a:srgbClr val="E58E1A"/>
              </a:solidFill>
              <a:ln>
                <a:solidFill>
                  <a:schemeClr val="bg1"/>
                </a:solidFill>
              </a:ln>
            </c:spPr>
            <c:extLst>
              <c:ext xmlns:c16="http://schemas.microsoft.com/office/drawing/2014/chart" uri="{C3380CC4-5D6E-409C-BE32-E72D297353CC}">
                <c16:uniqueId val="{00000007-AC53-462B-BA10-716735E56B60}"/>
              </c:ext>
            </c:extLst>
          </c:dPt>
          <c:dPt>
            <c:idx val="4"/>
            <c:bubble3D val="0"/>
            <c:spPr>
              <a:solidFill>
                <a:srgbClr val="754200"/>
              </a:solidFill>
              <a:ln>
                <a:solidFill>
                  <a:schemeClr val="bg1"/>
                </a:solidFill>
              </a:ln>
            </c:spPr>
            <c:extLst>
              <c:ext xmlns:c16="http://schemas.microsoft.com/office/drawing/2014/chart" uri="{C3380CC4-5D6E-409C-BE32-E72D297353CC}">
                <c16:uniqueId val="{00000009-AC53-462B-BA10-716735E56B60}"/>
              </c:ext>
            </c:extLst>
          </c:dPt>
          <c:dPt>
            <c:idx val="5"/>
            <c:bubble3D val="0"/>
            <c:spPr>
              <a:solidFill>
                <a:srgbClr val="BF311A"/>
              </a:solidFill>
              <a:ln>
                <a:solidFill>
                  <a:schemeClr val="bg1"/>
                </a:solidFill>
              </a:ln>
            </c:spPr>
            <c:extLst>
              <c:ext xmlns:c16="http://schemas.microsoft.com/office/drawing/2014/chart" uri="{C3380CC4-5D6E-409C-BE32-E72D297353CC}">
                <c16:uniqueId val="{0000000B-AC53-462B-BA10-716735E56B60}"/>
              </c:ext>
            </c:extLst>
          </c:dPt>
          <c:cat>
            <c:strRef>
              <c:f>Summary!$L$87:$L$92</c:f>
              <c:strCache>
                <c:ptCount val="6"/>
                <c:pt idx="0">
                  <c:v>Y</c:v>
                </c:pt>
                <c:pt idx="1">
                  <c:v>R</c:v>
                </c:pt>
                <c:pt idx="2">
                  <c:v>T</c:v>
                </c:pt>
                <c:pt idx="3">
                  <c:v>M</c:v>
                </c:pt>
                <c:pt idx="4">
                  <c:v>F</c:v>
                </c:pt>
                <c:pt idx="5">
                  <c:v>N</c:v>
                </c:pt>
              </c:strCache>
            </c:strRef>
          </c:cat>
          <c:val>
            <c:numRef>
              <c:f>Summary!$H$538:$H$543</c:f>
            </c:numRef>
          </c:val>
          <c:extLst>
            <c:ext xmlns:c16="http://schemas.microsoft.com/office/drawing/2014/chart" uri="{C3380CC4-5D6E-409C-BE32-E72D297353CC}">
              <c16:uniqueId val="{0000000C-AC53-462B-BA10-716735E56B6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Summary!$H$547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C2D-46D2-A74B-F7DBB6B2E5AC}"/>
              </c:ext>
            </c:extLst>
          </c:dPt>
          <c:dPt>
            <c:idx val="1"/>
            <c:bubble3D val="0"/>
            <c:spPr>
              <a:solidFill>
                <a:srgbClr val="00539B"/>
              </a:solidFill>
              <a:ln>
                <a:solidFill>
                  <a:schemeClr val="bg1"/>
                </a:solidFill>
              </a:ln>
            </c:spPr>
            <c:extLst>
              <c:ext xmlns:c16="http://schemas.microsoft.com/office/drawing/2014/chart" uri="{C3380CC4-5D6E-409C-BE32-E72D297353CC}">
                <c16:uniqueId val="{00000003-EC2D-46D2-A74B-F7DBB6B2E5AC}"/>
              </c:ext>
            </c:extLst>
          </c:dPt>
          <c:dPt>
            <c:idx val="2"/>
            <c:bubble3D val="0"/>
            <c:spPr>
              <a:solidFill>
                <a:srgbClr val="56A0D3"/>
              </a:solidFill>
              <a:ln>
                <a:solidFill>
                  <a:schemeClr val="bg1"/>
                </a:solidFill>
              </a:ln>
            </c:spPr>
            <c:extLst>
              <c:ext xmlns:c16="http://schemas.microsoft.com/office/drawing/2014/chart" uri="{C3380CC4-5D6E-409C-BE32-E72D297353CC}">
                <c16:uniqueId val="{00000005-EC2D-46D2-A74B-F7DBB6B2E5AC}"/>
              </c:ext>
            </c:extLst>
          </c:dPt>
          <c:dPt>
            <c:idx val="3"/>
            <c:bubble3D val="0"/>
            <c:spPr>
              <a:solidFill>
                <a:srgbClr val="E58E1A"/>
              </a:solidFill>
              <a:ln>
                <a:solidFill>
                  <a:schemeClr val="bg1"/>
                </a:solidFill>
              </a:ln>
            </c:spPr>
            <c:extLst>
              <c:ext xmlns:c16="http://schemas.microsoft.com/office/drawing/2014/chart" uri="{C3380CC4-5D6E-409C-BE32-E72D297353CC}">
                <c16:uniqueId val="{00000007-EC2D-46D2-A74B-F7DBB6B2E5AC}"/>
              </c:ext>
            </c:extLst>
          </c:dPt>
          <c:dPt>
            <c:idx val="4"/>
            <c:bubble3D val="0"/>
            <c:spPr>
              <a:solidFill>
                <a:srgbClr val="754200"/>
              </a:solidFill>
              <a:ln>
                <a:solidFill>
                  <a:schemeClr val="bg1"/>
                </a:solidFill>
              </a:ln>
            </c:spPr>
            <c:extLst>
              <c:ext xmlns:c16="http://schemas.microsoft.com/office/drawing/2014/chart" uri="{C3380CC4-5D6E-409C-BE32-E72D297353CC}">
                <c16:uniqueId val="{00000009-EC2D-46D2-A74B-F7DBB6B2E5AC}"/>
              </c:ext>
            </c:extLst>
          </c:dPt>
          <c:dPt>
            <c:idx val="5"/>
            <c:bubble3D val="0"/>
            <c:spPr>
              <a:solidFill>
                <a:srgbClr val="BF311A"/>
              </a:solidFill>
              <a:ln>
                <a:solidFill>
                  <a:schemeClr val="bg1"/>
                </a:solidFill>
              </a:ln>
            </c:spPr>
            <c:extLst>
              <c:ext xmlns:c16="http://schemas.microsoft.com/office/drawing/2014/chart" uri="{C3380CC4-5D6E-409C-BE32-E72D297353CC}">
                <c16:uniqueId val="{0000000B-EC2D-46D2-A74B-F7DBB6B2E5AC}"/>
              </c:ext>
            </c:extLst>
          </c:dPt>
          <c:cat>
            <c:strRef>
              <c:f>Summary!$L$87:$L$92</c:f>
              <c:strCache>
                <c:ptCount val="6"/>
                <c:pt idx="0">
                  <c:v>Y</c:v>
                </c:pt>
                <c:pt idx="1">
                  <c:v>R</c:v>
                </c:pt>
                <c:pt idx="2">
                  <c:v>T</c:v>
                </c:pt>
                <c:pt idx="3">
                  <c:v>M</c:v>
                </c:pt>
                <c:pt idx="4">
                  <c:v>F</c:v>
                </c:pt>
                <c:pt idx="5">
                  <c:v>N</c:v>
                </c:pt>
              </c:strCache>
            </c:strRef>
          </c:cat>
          <c:val>
            <c:numRef>
              <c:f>Summary!$H$549:$H$554</c:f>
            </c:numRef>
          </c:val>
          <c:extLst>
            <c:ext xmlns:c16="http://schemas.microsoft.com/office/drawing/2014/chart" uri="{C3380CC4-5D6E-409C-BE32-E72D297353CC}">
              <c16:uniqueId val="{0000000C-EC2D-46D2-A74B-F7DBB6B2E5A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Summary!$H$558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16F-4884-8516-BE7AC9E4349A}"/>
              </c:ext>
            </c:extLst>
          </c:dPt>
          <c:dPt>
            <c:idx val="1"/>
            <c:bubble3D val="0"/>
            <c:spPr>
              <a:solidFill>
                <a:srgbClr val="00539B"/>
              </a:solidFill>
              <a:ln>
                <a:solidFill>
                  <a:schemeClr val="bg1"/>
                </a:solidFill>
              </a:ln>
            </c:spPr>
            <c:extLst>
              <c:ext xmlns:c16="http://schemas.microsoft.com/office/drawing/2014/chart" uri="{C3380CC4-5D6E-409C-BE32-E72D297353CC}">
                <c16:uniqueId val="{00000003-416F-4884-8516-BE7AC9E4349A}"/>
              </c:ext>
            </c:extLst>
          </c:dPt>
          <c:dPt>
            <c:idx val="2"/>
            <c:bubble3D val="0"/>
            <c:spPr>
              <a:solidFill>
                <a:srgbClr val="56A0D3"/>
              </a:solidFill>
              <a:ln>
                <a:solidFill>
                  <a:schemeClr val="bg1"/>
                </a:solidFill>
              </a:ln>
            </c:spPr>
            <c:extLst>
              <c:ext xmlns:c16="http://schemas.microsoft.com/office/drawing/2014/chart" uri="{C3380CC4-5D6E-409C-BE32-E72D297353CC}">
                <c16:uniqueId val="{00000005-416F-4884-8516-BE7AC9E4349A}"/>
              </c:ext>
            </c:extLst>
          </c:dPt>
          <c:dPt>
            <c:idx val="3"/>
            <c:bubble3D val="0"/>
            <c:spPr>
              <a:solidFill>
                <a:srgbClr val="E58E1A"/>
              </a:solidFill>
              <a:ln>
                <a:solidFill>
                  <a:schemeClr val="bg1"/>
                </a:solidFill>
              </a:ln>
            </c:spPr>
            <c:extLst>
              <c:ext xmlns:c16="http://schemas.microsoft.com/office/drawing/2014/chart" uri="{C3380CC4-5D6E-409C-BE32-E72D297353CC}">
                <c16:uniqueId val="{00000007-416F-4884-8516-BE7AC9E4349A}"/>
              </c:ext>
            </c:extLst>
          </c:dPt>
          <c:dPt>
            <c:idx val="4"/>
            <c:bubble3D val="0"/>
            <c:spPr>
              <a:solidFill>
                <a:srgbClr val="754200"/>
              </a:solidFill>
              <a:ln>
                <a:solidFill>
                  <a:schemeClr val="bg1"/>
                </a:solidFill>
              </a:ln>
            </c:spPr>
            <c:extLst>
              <c:ext xmlns:c16="http://schemas.microsoft.com/office/drawing/2014/chart" uri="{C3380CC4-5D6E-409C-BE32-E72D297353CC}">
                <c16:uniqueId val="{00000009-416F-4884-8516-BE7AC9E4349A}"/>
              </c:ext>
            </c:extLst>
          </c:dPt>
          <c:dPt>
            <c:idx val="5"/>
            <c:bubble3D val="0"/>
            <c:spPr>
              <a:solidFill>
                <a:srgbClr val="BF311A"/>
              </a:solidFill>
              <a:ln>
                <a:solidFill>
                  <a:schemeClr val="bg1"/>
                </a:solidFill>
              </a:ln>
            </c:spPr>
            <c:extLst>
              <c:ext xmlns:c16="http://schemas.microsoft.com/office/drawing/2014/chart" uri="{C3380CC4-5D6E-409C-BE32-E72D297353CC}">
                <c16:uniqueId val="{0000000B-416F-4884-8516-BE7AC9E4349A}"/>
              </c:ext>
            </c:extLst>
          </c:dPt>
          <c:cat>
            <c:strRef>
              <c:f>Summary!$L$87:$L$92</c:f>
              <c:strCache>
                <c:ptCount val="6"/>
                <c:pt idx="0">
                  <c:v>Y</c:v>
                </c:pt>
                <c:pt idx="1">
                  <c:v>R</c:v>
                </c:pt>
                <c:pt idx="2">
                  <c:v>T</c:v>
                </c:pt>
                <c:pt idx="3">
                  <c:v>M</c:v>
                </c:pt>
                <c:pt idx="4">
                  <c:v>F</c:v>
                </c:pt>
                <c:pt idx="5">
                  <c:v>N</c:v>
                </c:pt>
              </c:strCache>
            </c:strRef>
          </c:cat>
          <c:val>
            <c:numRef>
              <c:f>Summary!$H$560:$H$565</c:f>
            </c:numRef>
          </c:val>
          <c:extLst>
            <c:ext xmlns:c16="http://schemas.microsoft.com/office/drawing/2014/chart" uri="{C3380CC4-5D6E-409C-BE32-E72D297353CC}">
              <c16:uniqueId val="{0000000C-416F-4884-8516-BE7AC9E4349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Summary!$H$569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DB9-4562-9AE2-B4C90D6A3509}"/>
              </c:ext>
            </c:extLst>
          </c:dPt>
          <c:dPt>
            <c:idx val="1"/>
            <c:bubble3D val="0"/>
            <c:spPr>
              <a:solidFill>
                <a:srgbClr val="00539B"/>
              </a:solidFill>
              <a:ln>
                <a:solidFill>
                  <a:schemeClr val="bg1"/>
                </a:solidFill>
              </a:ln>
            </c:spPr>
            <c:extLst>
              <c:ext xmlns:c16="http://schemas.microsoft.com/office/drawing/2014/chart" uri="{C3380CC4-5D6E-409C-BE32-E72D297353CC}">
                <c16:uniqueId val="{00000003-DDB9-4562-9AE2-B4C90D6A3509}"/>
              </c:ext>
            </c:extLst>
          </c:dPt>
          <c:dPt>
            <c:idx val="2"/>
            <c:bubble3D val="0"/>
            <c:spPr>
              <a:solidFill>
                <a:srgbClr val="56A0D3"/>
              </a:solidFill>
              <a:ln>
                <a:solidFill>
                  <a:schemeClr val="bg1"/>
                </a:solidFill>
              </a:ln>
            </c:spPr>
            <c:extLst>
              <c:ext xmlns:c16="http://schemas.microsoft.com/office/drawing/2014/chart" uri="{C3380CC4-5D6E-409C-BE32-E72D297353CC}">
                <c16:uniqueId val="{00000005-DDB9-4562-9AE2-B4C90D6A3509}"/>
              </c:ext>
            </c:extLst>
          </c:dPt>
          <c:dPt>
            <c:idx val="3"/>
            <c:bubble3D val="0"/>
            <c:spPr>
              <a:solidFill>
                <a:srgbClr val="E58E1A"/>
              </a:solidFill>
              <a:ln>
                <a:solidFill>
                  <a:schemeClr val="bg1"/>
                </a:solidFill>
              </a:ln>
            </c:spPr>
            <c:extLst>
              <c:ext xmlns:c16="http://schemas.microsoft.com/office/drawing/2014/chart" uri="{C3380CC4-5D6E-409C-BE32-E72D297353CC}">
                <c16:uniqueId val="{00000007-DDB9-4562-9AE2-B4C90D6A3509}"/>
              </c:ext>
            </c:extLst>
          </c:dPt>
          <c:dPt>
            <c:idx val="4"/>
            <c:bubble3D val="0"/>
            <c:spPr>
              <a:solidFill>
                <a:srgbClr val="754200"/>
              </a:solidFill>
              <a:ln>
                <a:solidFill>
                  <a:schemeClr val="bg1"/>
                </a:solidFill>
              </a:ln>
            </c:spPr>
            <c:extLst>
              <c:ext xmlns:c16="http://schemas.microsoft.com/office/drawing/2014/chart" uri="{C3380CC4-5D6E-409C-BE32-E72D297353CC}">
                <c16:uniqueId val="{00000009-DDB9-4562-9AE2-B4C90D6A3509}"/>
              </c:ext>
            </c:extLst>
          </c:dPt>
          <c:dPt>
            <c:idx val="5"/>
            <c:bubble3D val="0"/>
            <c:spPr>
              <a:solidFill>
                <a:srgbClr val="BF311A"/>
              </a:solidFill>
              <a:ln>
                <a:solidFill>
                  <a:schemeClr val="bg1"/>
                </a:solidFill>
              </a:ln>
            </c:spPr>
            <c:extLst>
              <c:ext xmlns:c16="http://schemas.microsoft.com/office/drawing/2014/chart" uri="{C3380CC4-5D6E-409C-BE32-E72D297353CC}">
                <c16:uniqueId val="{0000000B-DDB9-4562-9AE2-B4C90D6A3509}"/>
              </c:ext>
            </c:extLst>
          </c:dPt>
          <c:cat>
            <c:strRef>
              <c:f>Summary!$L$87:$L$92</c:f>
              <c:strCache>
                <c:ptCount val="6"/>
                <c:pt idx="0">
                  <c:v>Y</c:v>
                </c:pt>
                <c:pt idx="1">
                  <c:v>R</c:v>
                </c:pt>
                <c:pt idx="2">
                  <c:v>T</c:v>
                </c:pt>
                <c:pt idx="3">
                  <c:v>M</c:v>
                </c:pt>
                <c:pt idx="4">
                  <c:v>F</c:v>
                </c:pt>
                <c:pt idx="5">
                  <c:v>N</c:v>
                </c:pt>
              </c:strCache>
            </c:strRef>
          </c:cat>
          <c:val>
            <c:numRef>
              <c:f>Summary!$H$571:$H$576</c:f>
            </c:numRef>
          </c:val>
          <c:extLst>
            <c:ext xmlns:c16="http://schemas.microsoft.com/office/drawing/2014/chart" uri="{C3380CC4-5D6E-409C-BE32-E72D297353CC}">
              <c16:uniqueId val="{0000000C-DDB9-4562-9AE2-B4C90D6A350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Summary!$H$580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313-4D45-A64E-6497A475718F}"/>
              </c:ext>
            </c:extLst>
          </c:dPt>
          <c:dPt>
            <c:idx val="1"/>
            <c:bubble3D val="0"/>
            <c:spPr>
              <a:solidFill>
                <a:srgbClr val="00539B"/>
              </a:solidFill>
              <a:ln>
                <a:solidFill>
                  <a:schemeClr val="bg1"/>
                </a:solidFill>
              </a:ln>
            </c:spPr>
            <c:extLst>
              <c:ext xmlns:c16="http://schemas.microsoft.com/office/drawing/2014/chart" uri="{C3380CC4-5D6E-409C-BE32-E72D297353CC}">
                <c16:uniqueId val="{00000003-A313-4D45-A64E-6497A475718F}"/>
              </c:ext>
            </c:extLst>
          </c:dPt>
          <c:dPt>
            <c:idx val="2"/>
            <c:bubble3D val="0"/>
            <c:spPr>
              <a:solidFill>
                <a:srgbClr val="56A0D3"/>
              </a:solidFill>
              <a:ln>
                <a:solidFill>
                  <a:schemeClr val="bg1"/>
                </a:solidFill>
              </a:ln>
            </c:spPr>
            <c:extLst>
              <c:ext xmlns:c16="http://schemas.microsoft.com/office/drawing/2014/chart" uri="{C3380CC4-5D6E-409C-BE32-E72D297353CC}">
                <c16:uniqueId val="{00000005-A313-4D45-A64E-6497A475718F}"/>
              </c:ext>
            </c:extLst>
          </c:dPt>
          <c:dPt>
            <c:idx val="3"/>
            <c:bubble3D val="0"/>
            <c:spPr>
              <a:solidFill>
                <a:srgbClr val="E58E1A"/>
              </a:solidFill>
              <a:ln>
                <a:solidFill>
                  <a:schemeClr val="bg1"/>
                </a:solidFill>
              </a:ln>
            </c:spPr>
            <c:extLst>
              <c:ext xmlns:c16="http://schemas.microsoft.com/office/drawing/2014/chart" uri="{C3380CC4-5D6E-409C-BE32-E72D297353CC}">
                <c16:uniqueId val="{00000007-A313-4D45-A64E-6497A475718F}"/>
              </c:ext>
            </c:extLst>
          </c:dPt>
          <c:dPt>
            <c:idx val="4"/>
            <c:bubble3D val="0"/>
            <c:spPr>
              <a:solidFill>
                <a:srgbClr val="754200"/>
              </a:solidFill>
              <a:ln>
                <a:solidFill>
                  <a:schemeClr val="bg1"/>
                </a:solidFill>
              </a:ln>
            </c:spPr>
            <c:extLst>
              <c:ext xmlns:c16="http://schemas.microsoft.com/office/drawing/2014/chart" uri="{C3380CC4-5D6E-409C-BE32-E72D297353CC}">
                <c16:uniqueId val="{00000009-A313-4D45-A64E-6497A475718F}"/>
              </c:ext>
            </c:extLst>
          </c:dPt>
          <c:dPt>
            <c:idx val="5"/>
            <c:bubble3D val="0"/>
            <c:spPr>
              <a:solidFill>
                <a:srgbClr val="BF311A"/>
              </a:solidFill>
              <a:ln>
                <a:solidFill>
                  <a:schemeClr val="bg1"/>
                </a:solidFill>
              </a:ln>
            </c:spPr>
            <c:extLst>
              <c:ext xmlns:c16="http://schemas.microsoft.com/office/drawing/2014/chart" uri="{C3380CC4-5D6E-409C-BE32-E72D297353CC}">
                <c16:uniqueId val="{0000000B-A313-4D45-A64E-6497A475718F}"/>
              </c:ext>
            </c:extLst>
          </c:dPt>
          <c:cat>
            <c:strRef>
              <c:f>Summary!$L$87:$L$92</c:f>
              <c:strCache>
                <c:ptCount val="6"/>
                <c:pt idx="0">
                  <c:v>Y</c:v>
                </c:pt>
                <c:pt idx="1">
                  <c:v>R</c:v>
                </c:pt>
                <c:pt idx="2">
                  <c:v>T</c:v>
                </c:pt>
                <c:pt idx="3">
                  <c:v>M</c:v>
                </c:pt>
                <c:pt idx="4">
                  <c:v>F</c:v>
                </c:pt>
                <c:pt idx="5">
                  <c:v>N</c:v>
                </c:pt>
              </c:strCache>
            </c:strRef>
          </c:cat>
          <c:val>
            <c:numRef>
              <c:f>Summary!$H$582:$H$587</c:f>
            </c:numRef>
          </c:val>
          <c:extLst>
            <c:ext xmlns:c16="http://schemas.microsoft.com/office/drawing/2014/chart" uri="{C3380CC4-5D6E-409C-BE32-E72D297353CC}">
              <c16:uniqueId val="{0000000C-A313-4D45-A64E-6497A475718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Summary!$H$591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7A4-4382-94D7-1FD5B839401B}"/>
              </c:ext>
            </c:extLst>
          </c:dPt>
          <c:dPt>
            <c:idx val="1"/>
            <c:bubble3D val="0"/>
            <c:spPr>
              <a:solidFill>
                <a:srgbClr val="00539B"/>
              </a:solidFill>
              <a:ln>
                <a:solidFill>
                  <a:schemeClr val="bg1"/>
                </a:solidFill>
              </a:ln>
            </c:spPr>
            <c:extLst>
              <c:ext xmlns:c16="http://schemas.microsoft.com/office/drawing/2014/chart" uri="{C3380CC4-5D6E-409C-BE32-E72D297353CC}">
                <c16:uniqueId val="{00000003-E7A4-4382-94D7-1FD5B839401B}"/>
              </c:ext>
            </c:extLst>
          </c:dPt>
          <c:dPt>
            <c:idx val="2"/>
            <c:bubble3D val="0"/>
            <c:spPr>
              <a:solidFill>
                <a:srgbClr val="56A0D3"/>
              </a:solidFill>
              <a:ln>
                <a:solidFill>
                  <a:schemeClr val="bg1"/>
                </a:solidFill>
              </a:ln>
            </c:spPr>
            <c:extLst>
              <c:ext xmlns:c16="http://schemas.microsoft.com/office/drawing/2014/chart" uri="{C3380CC4-5D6E-409C-BE32-E72D297353CC}">
                <c16:uniqueId val="{00000005-E7A4-4382-94D7-1FD5B839401B}"/>
              </c:ext>
            </c:extLst>
          </c:dPt>
          <c:dPt>
            <c:idx val="3"/>
            <c:bubble3D val="0"/>
            <c:spPr>
              <a:solidFill>
                <a:srgbClr val="E58E1A"/>
              </a:solidFill>
              <a:ln>
                <a:solidFill>
                  <a:schemeClr val="bg1"/>
                </a:solidFill>
              </a:ln>
            </c:spPr>
            <c:extLst>
              <c:ext xmlns:c16="http://schemas.microsoft.com/office/drawing/2014/chart" uri="{C3380CC4-5D6E-409C-BE32-E72D297353CC}">
                <c16:uniqueId val="{00000007-E7A4-4382-94D7-1FD5B839401B}"/>
              </c:ext>
            </c:extLst>
          </c:dPt>
          <c:dPt>
            <c:idx val="4"/>
            <c:bubble3D val="0"/>
            <c:spPr>
              <a:solidFill>
                <a:srgbClr val="754200"/>
              </a:solidFill>
              <a:ln>
                <a:solidFill>
                  <a:schemeClr val="bg1"/>
                </a:solidFill>
              </a:ln>
            </c:spPr>
            <c:extLst>
              <c:ext xmlns:c16="http://schemas.microsoft.com/office/drawing/2014/chart" uri="{C3380CC4-5D6E-409C-BE32-E72D297353CC}">
                <c16:uniqueId val="{00000009-E7A4-4382-94D7-1FD5B839401B}"/>
              </c:ext>
            </c:extLst>
          </c:dPt>
          <c:dPt>
            <c:idx val="5"/>
            <c:bubble3D val="0"/>
            <c:spPr>
              <a:solidFill>
                <a:srgbClr val="BF311A"/>
              </a:solidFill>
              <a:ln>
                <a:solidFill>
                  <a:schemeClr val="bg1"/>
                </a:solidFill>
              </a:ln>
            </c:spPr>
            <c:extLst>
              <c:ext xmlns:c16="http://schemas.microsoft.com/office/drawing/2014/chart" uri="{C3380CC4-5D6E-409C-BE32-E72D297353CC}">
                <c16:uniqueId val="{0000000B-E7A4-4382-94D7-1FD5B839401B}"/>
              </c:ext>
            </c:extLst>
          </c:dPt>
          <c:cat>
            <c:strRef>
              <c:f>Summary!$L$87:$L$92</c:f>
              <c:strCache>
                <c:ptCount val="6"/>
                <c:pt idx="0">
                  <c:v>Y</c:v>
                </c:pt>
                <c:pt idx="1">
                  <c:v>R</c:v>
                </c:pt>
                <c:pt idx="2">
                  <c:v>T</c:v>
                </c:pt>
                <c:pt idx="3">
                  <c:v>M</c:v>
                </c:pt>
                <c:pt idx="4">
                  <c:v>F</c:v>
                </c:pt>
                <c:pt idx="5">
                  <c:v>N</c:v>
                </c:pt>
              </c:strCache>
            </c:strRef>
          </c:cat>
          <c:val>
            <c:numRef>
              <c:f>Summary!$H$593:$H$598</c:f>
            </c:numRef>
          </c:val>
          <c:extLst>
            <c:ext xmlns:c16="http://schemas.microsoft.com/office/drawing/2014/chart" uri="{C3380CC4-5D6E-409C-BE32-E72D297353CC}">
              <c16:uniqueId val="{0000000C-E7A4-4382-94D7-1FD5B839401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Summary!$H$602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309-4142-9BAD-33B3614371EB}"/>
              </c:ext>
            </c:extLst>
          </c:dPt>
          <c:dPt>
            <c:idx val="1"/>
            <c:bubble3D val="0"/>
            <c:spPr>
              <a:solidFill>
                <a:srgbClr val="00539B"/>
              </a:solidFill>
              <a:ln>
                <a:solidFill>
                  <a:schemeClr val="bg1"/>
                </a:solidFill>
              </a:ln>
            </c:spPr>
            <c:extLst>
              <c:ext xmlns:c16="http://schemas.microsoft.com/office/drawing/2014/chart" uri="{C3380CC4-5D6E-409C-BE32-E72D297353CC}">
                <c16:uniqueId val="{00000003-7309-4142-9BAD-33B3614371EB}"/>
              </c:ext>
            </c:extLst>
          </c:dPt>
          <c:dPt>
            <c:idx val="2"/>
            <c:bubble3D val="0"/>
            <c:spPr>
              <a:solidFill>
                <a:srgbClr val="56A0D3"/>
              </a:solidFill>
              <a:ln>
                <a:solidFill>
                  <a:schemeClr val="bg1"/>
                </a:solidFill>
              </a:ln>
            </c:spPr>
            <c:extLst>
              <c:ext xmlns:c16="http://schemas.microsoft.com/office/drawing/2014/chart" uri="{C3380CC4-5D6E-409C-BE32-E72D297353CC}">
                <c16:uniqueId val="{00000005-7309-4142-9BAD-33B3614371EB}"/>
              </c:ext>
            </c:extLst>
          </c:dPt>
          <c:dPt>
            <c:idx val="3"/>
            <c:bubble3D val="0"/>
            <c:spPr>
              <a:solidFill>
                <a:srgbClr val="E58E1A"/>
              </a:solidFill>
              <a:ln>
                <a:solidFill>
                  <a:schemeClr val="bg1"/>
                </a:solidFill>
              </a:ln>
            </c:spPr>
            <c:extLst>
              <c:ext xmlns:c16="http://schemas.microsoft.com/office/drawing/2014/chart" uri="{C3380CC4-5D6E-409C-BE32-E72D297353CC}">
                <c16:uniqueId val="{00000007-7309-4142-9BAD-33B3614371EB}"/>
              </c:ext>
            </c:extLst>
          </c:dPt>
          <c:dPt>
            <c:idx val="4"/>
            <c:bubble3D val="0"/>
            <c:spPr>
              <a:solidFill>
                <a:srgbClr val="754200"/>
              </a:solidFill>
              <a:ln>
                <a:solidFill>
                  <a:schemeClr val="bg1"/>
                </a:solidFill>
              </a:ln>
            </c:spPr>
            <c:extLst>
              <c:ext xmlns:c16="http://schemas.microsoft.com/office/drawing/2014/chart" uri="{C3380CC4-5D6E-409C-BE32-E72D297353CC}">
                <c16:uniqueId val="{00000009-7309-4142-9BAD-33B3614371EB}"/>
              </c:ext>
            </c:extLst>
          </c:dPt>
          <c:dPt>
            <c:idx val="5"/>
            <c:bubble3D val="0"/>
            <c:spPr>
              <a:solidFill>
                <a:srgbClr val="BF311A"/>
              </a:solidFill>
              <a:ln>
                <a:solidFill>
                  <a:schemeClr val="bg1"/>
                </a:solidFill>
              </a:ln>
            </c:spPr>
            <c:extLst>
              <c:ext xmlns:c16="http://schemas.microsoft.com/office/drawing/2014/chart" uri="{C3380CC4-5D6E-409C-BE32-E72D297353CC}">
                <c16:uniqueId val="{0000000B-7309-4142-9BAD-33B3614371EB}"/>
              </c:ext>
            </c:extLst>
          </c:dPt>
          <c:cat>
            <c:strRef>
              <c:f>Summary!$L$87:$L$92</c:f>
              <c:strCache>
                <c:ptCount val="6"/>
                <c:pt idx="0">
                  <c:v>Y</c:v>
                </c:pt>
                <c:pt idx="1">
                  <c:v>R</c:v>
                </c:pt>
                <c:pt idx="2">
                  <c:v>T</c:v>
                </c:pt>
                <c:pt idx="3">
                  <c:v>M</c:v>
                </c:pt>
                <c:pt idx="4">
                  <c:v>F</c:v>
                </c:pt>
                <c:pt idx="5">
                  <c:v>N</c:v>
                </c:pt>
              </c:strCache>
            </c:strRef>
          </c:cat>
          <c:val>
            <c:numRef>
              <c:f>Summary!$H$604:$H$609</c:f>
            </c:numRef>
          </c:val>
          <c:extLst>
            <c:ext xmlns:c16="http://schemas.microsoft.com/office/drawing/2014/chart" uri="{C3380CC4-5D6E-409C-BE32-E72D297353CC}">
              <c16:uniqueId val="{0000000C-7309-4142-9BAD-33B3614371E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Summary!$H$613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B08-4617-828B-67A55D818FC6}"/>
              </c:ext>
            </c:extLst>
          </c:dPt>
          <c:dPt>
            <c:idx val="1"/>
            <c:bubble3D val="0"/>
            <c:spPr>
              <a:solidFill>
                <a:srgbClr val="00539B"/>
              </a:solidFill>
              <a:ln>
                <a:solidFill>
                  <a:schemeClr val="bg1"/>
                </a:solidFill>
              </a:ln>
            </c:spPr>
            <c:extLst>
              <c:ext xmlns:c16="http://schemas.microsoft.com/office/drawing/2014/chart" uri="{C3380CC4-5D6E-409C-BE32-E72D297353CC}">
                <c16:uniqueId val="{00000003-4B08-4617-828B-67A55D818FC6}"/>
              </c:ext>
            </c:extLst>
          </c:dPt>
          <c:dPt>
            <c:idx val="2"/>
            <c:bubble3D val="0"/>
            <c:spPr>
              <a:solidFill>
                <a:srgbClr val="56A0D3"/>
              </a:solidFill>
              <a:ln>
                <a:solidFill>
                  <a:schemeClr val="bg1"/>
                </a:solidFill>
              </a:ln>
            </c:spPr>
            <c:extLst>
              <c:ext xmlns:c16="http://schemas.microsoft.com/office/drawing/2014/chart" uri="{C3380CC4-5D6E-409C-BE32-E72D297353CC}">
                <c16:uniqueId val="{00000005-4B08-4617-828B-67A55D818FC6}"/>
              </c:ext>
            </c:extLst>
          </c:dPt>
          <c:dPt>
            <c:idx val="3"/>
            <c:bubble3D val="0"/>
            <c:spPr>
              <a:solidFill>
                <a:srgbClr val="E58E1A"/>
              </a:solidFill>
              <a:ln>
                <a:solidFill>
                  <a:schemeClr val="bg1"/>
                </a:solidFill>
              </a:ln>
            </c:spPr>
            <c:extLst>
              <c:ext xmlns:c16="http://schemas.microsoft.com/office/drawing/2014/chart" uri="{C3380CC4-5D6E-409C-BE32-E72D297353CC}">
                <c16:uniqueId val="{00000007-4B08-4617-828B-67A55D818FC6}"/>
              </c:ext>
            </c:extLst>
          </c:dPt>
          <c:dPt>
            <c:idx val="4"/>
            <c:bubble3D val="0"/>
            <c:spPr>
              <a:solidFill>
                <a:srgbClr val="754200"/>
              </a:solidFill>
              <a:ln>
                <a:solidFill>
                  <a:schemeClr val="bg1"/>
                </a:solidFill>
              </a:ln>
            </c:spPr>
            <c:extLst>
              <c:ext xmlns:c16="http://schemas.microsoft.com/office/drawing/2014/chart" uri="{C3380CC4-5D6E-409C-BE32-E72D297353CC}">
                <c16:uniqueId val="{00000009-4B08-4617-828B-67A55D818FC6}"/>
              </c:ext>
            </c:extLst>
          </c:dPt>
          <c:dPt>
            <c:idx val="5"/>
            <c:bubble3D val="0"/>
            <c:spPr>
              <a:solidFill>
                <a:srgbClr val="BF311A"/>
              </a:solidFill>
              <a:ln>
                <a:solidFill>
                  <a:schemeClr val="bg1"/>
                </a:solidFill>
              </a:ln>
            </c:spPr>
            <c:extLst>
              <c:ext xmlns:c16="http://schemas.microsoft.com/office/drawing/2014/chart" uri="{C3380CC4-5D6E-409C-BE32-E72D297353CC}">
                <c16:uniqueId val="{0000000B-4B08-4617-828B-67A55D818FC6}"/>
              </c:ext>
            </c:extLst>
          </c:dPt>
          <c:cat>
            <c:strRef>
              <c:f>Summary!$L$87:$L$92</c:f>
              <c:strCache>
                <c:ptCount val="6"/>
                <c:pt idx="0">
                  <c:v>Y</c:v>
                </c:pt>
                <c:pt idx="1">
                  <c:v>R</c:v>
                </c:pt>
                <c:pt idx="2">
                  <c:v>T</c:v>
                </c:pt>
                <c:pt idx="3">
                  <c:v>M</c:v>
                </c:pt>
                <c:pt idx="4">
                  <c:v>F</c:v>
                </c:pt>
                <c:pt idx="5">
                  <c:v>N</c:v>
                </c:pt>
              </c:strCache>
            </c:strRef>
          </c:cat>
          <c:val>
            <c:numRef>
              <c:f>Summary!$H$615:$H$620</c:f>
            </c:numRef>
          </c:val>
          <c:extLst>
            <c:ext xmlns:c16="http://schemas.microsoft.com/office/drawing/2014/chart" uri="{C3380CC4-5D6E-409C-BE32-E72D297353CC}">
              <c16:uniqueId val="{0000000C-4B08-4617-828B-67A55D818FC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Summary!$H$129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C1D-470D-A69A-A73E562E876C}"/>
              </c:ext>
            </c:extLst>
          </c:dPt>
          <c:dPt>
            <c:idx val="1"/>
            <c:bubble3D val="0"/>
            <c:spPr>
              <a:solidFill>
                <a:srgbClr val="00539B"/>
              </a:solidFill>
              <a:ln>
                <a:solidFill>
                  <a:schemeClr val="bg1"/>
                </a:solidFill>
              </a:ln>
            </c:spPr>
            <c:extLst>
              <c:ext xmlns:c16="http://schemas.microsoft.com/office/drawing/2014/chart" uri="{C3380CC4-5D6E-409C-BE32-E72D297353CC}">
                <c16:uniqueId val="{00000003-0C1D-470D-A69A-A73E562E876C}"/>
              </c:ext>
            </c:extLst>
          </c:dPt>
          <c:dPt>
            <c:idx val="2"/>
            <c:bubble3D val="0"/>
            <c:spPr>
              <a:solidFill>
                <a:srgbClr val="56A0D3"/>
              </a:solidFill>
              <a:ln>
                <a:solidFill>
                  <a:schemeClr val="bg1"/>
                </a:solidFill>
              </a:ln>
            </c:spPr>
            <c:extLst>
              <c:ext xmlns:c16="http://schemas.microsoft.com/office/drawing/2014/chart" uri="{C3380CC4-5D6E-409C-BE32-E72D297353CC}">
                <c16:uniqueId val="{00000005-0C1D-470D-A69A-A73E562E876C}"/>
              </c:ext>
            </c:extLst>
          </c:dPt>
          <c:dPt>
            <c:idx val="3"/>
            <c:bubble3D val="0"/>
            <c:spPr>
              <a:solidFill>
                <a:srgbClr val="E58E1A"/>
              </a:solidFill>
              <a:ln>
                <a:solidFill>
                  <a:schemeClr val="bg1"/>
                </a:solidFill>
              </a:ln>
            </c:spPr>
            <c:extLst>
              <c:ext xmlns:c16="http://schemas.microsoft.com/office/drawing/2014/chart" uri="{C3380CC4-5D6E-409C-BE32-E72D297353CC}">
                <c16:uniqueId val="{00000007-0C1D-470D-A69A-A73E562E876C}"/>
              </c:ext>
            </c:extLst>
          </c:dPt>
          <c:dPt>
            <c:idx val="4"/>
            <c:bubble3D val="0"/>
            <c:spPr>
              <a:solidFill>
                <a:srgbClr val="754200"/>
              </a:solidFill>
              <a:ln>
                <a:solidFill>
                  <a:schemeClr val="bg1"/>
                </a:solidFill>
              </a:ln>
            </c:spPr>
            <c:extLst>
              <c:ext xmlns:c16="http://schemas.microsoft.com/office/drawing/2014/chart" uri="{C3380CC4-5D6E-409C-BE32-E72D297353CC}">
                <c16:uniqueId val="{00000009-0C1D-470D-A69A-A73E562E876C}"/>
              </c:ext>
            </c:extLst>
          </c:dPt>
          <c:dPt>
            <c:idx val="5"/>
            <c:bubble3D val="0"/>
            <c:spPr>
              <a:solidFill>
                <a:srgbClr val="BF311A"/>
              </a:solidFill>
              <a:ln>
                <a:solidFill>
                  <a:schemeClr val="bg1"/>
                </a:solidFill>
              </a:ln>
            </c:spPr>
            <c:extLst>
              <c:ext xmlns:c16="http://schemas.microsoft.com/office/drawing/2014/chart" uri="{C3380CC4-5D6E-409C-BE32-E72D297353CC}">
                <c16:uniqueId val="{0000000B-0C1D-470D-A69A-A73E562E876C}"/>
              </c:ext>
            </c:extLst>
          </c:dPt>
          <c:cat>
            <c:strRef>
              <c:f>Summary!$L$87:$L$92</c:f>
              <c:strCache>
                <c:ptCount val="6"/>
                <c:pt idx="0">
                  <c:v>Y</c:v>
                </c:pt>
                <c:pt idx="1">
                  <c:v>R</c:v>
                </c:pt>
                <c:pt idx="2">
                  <c:v>T</c:v>
                </c:pt>
                <c:pt idx="3">
                  <c:v>M</c:v>
                </c:pt>
                <c:pt idx="4">
                  <c:v>F</c:v>
                </c:pt>
                <c:pt idx="5">
                  <c:v>N</c:v>
                </c:pt>
              </c:strCache>
            </c:strRef>
          </c:cat>
          <c:val>
            <c:numRef>
              <c:f>Summary!$H$131:$H$136</c:f>
              <c:numCache>
                <c:formatCode>#,##0</c:formatCode>
                <c:ptCount val="6"/>
                <c:pt idx="0">
                  <c:v>0</c:v>
                </c:pt>
                <c:pt idx="1">
                  <c:v>0</c:v>
                </c:pt>
                <c:pt idx="2">
                  <c:v>0</c:v>
                </c:pt>
                <c:pt idx="3">
                  <c:v>0</c:v>
                </c:pt>
                <c:pt idx="4">
                  <c:v>0</c:v>
                </c:pt>
                <c:pt idx="5">
                  <c:v>47</c:v>
                </c:pt>
              </c:numCache>
            </c:numRef>
          </c:val>
          <c:extLst>
            <c:ext xmlns:c16="http://schemas.microsoft.com/office/drawing/2014/chart" uri="{C3380CC4-5D6E-409C-BE32-E72D297353CC}">
              <c16:uniqueId val="{0000000C-0C1D-470D-A69A-A73E562E876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Summary!$H$624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361-4211-8FCC-97A1CE948DCF}"/>
              </c:ext>
            </c:extLst>
          </c:dPt>
          <c:dPt>
            <c:idx val="1"/>
            <c:bubble3D val="0"/>
            <c:spPr>
              <a:solidFill>
                <a:srgbClr val="00539B"/>
              </a:solidFill>
              <a:ln>
                <a:solidFill>
                  <a:schemeClr val="bg1"/>
                </a:solidFill>
              </a:ln>
            </c:spPr>
            <c:extLst>
              <c:ext xmlns:c16="http://schemas.microsoft.com/office/drawing/2014/chart" uri="{C3380CC4-5D6E-409C-BE32-E72D297353CC}">
                <c16:uniqueId val="{00000003-E361-4211-8FCC-97A1CE948DCF}"/>
              </c:ext>
            </c:extLst>
          </c:dPt>
          <c:dPt>
            <c:idx val="2"/>
            <c:bubble3D val="0"/>
            <c:spPr>
              <a:solidFill>
                <a:srgbClr val="56A0D3"/>
              </a:solidFill>
              <a:ln>
                <a:solidFill>
                  <a:schemeClr val="bg1"/>
                </a:solidFill>
              </a:ln>
            </c:spPr>
            <c:extLst>
              <c:ext xmlns:c16="http://schemas.microsoft.com/office/drawing/2014/chart" uri="{C3380CC4-5D6E-409C-BE32-E72D297353CC}">
                <c16:uniqueId val="{00000005-E361-4211-8FCC-97A1CE948DCF}"/>
              </c:ext>
            </c:extLst>
          </c:dPt>
          <c:dPt>
            <c:idx val="3"/>
            <c:bubble3D val="0"/>
            <c:spPr>
              <a:solidFill>
                <a:srgbClr val="E58E1A"/>
              </a:solidFill>
              <a:ln>
                <a:solidFill>
                  <a:schemeClr val="bg1"/>
                </a:solidFill>
              </a:ln>
            </c:spPr>
            <c:extLst>
              <c:ext xmlns:c16="http://schemas.microsoft.com/office/drawing/2014/chart" uri="{C3380CC4-5D6E-409C-BE32-E72D297353CC}">
                <c16:uniqueId val="{00000007-E361-4211-8FCC-97A1CE948DCF}"/>
              </c:ext>
            </c:extLst>
          </c:dPt>
          <c:dPt>
            <c:idx val="4"/>
            <c:bubble3D val="0"/>
            <c:spPr>
              <a:solidFill>
                <a:srgbClr val="754200"/>
              </a:solidFill>
              <a:ln>
                <a:solidFill>
                  <a:schemeClr val="bg1"/>
                </a:solidFill>
              </a:ln>
            </c:spPr>
            <c:extLst>
              <c:ext xmlns:c16="http://schemas.microsoft.com/office/drawing/2014/chart" uri="{C3380CC4-5D6E-409C-BE32-E72D297353CC}">
                <c16:uniqueId val="{00000009-E361-4211-8FCC-97A1CE948DCF}"/>
              </c:ext>
            </c:extLst>
          </c:dPt>
          <c:dPt>
            <c:idx val="5"/>
            <c:bubble3D val="0"/>
            <c:spPr>
              <a:solidFill>
                <a:srgbClr val="BF311A"/>
              </a:solidFill>
              <a:ln>
                <a:solidFill>
                  <a:schemeClr val="bg1"/>
                </a:solidFill>
              </a:ln>
            </c:spPr>
            <c:extLst>
              <c:ext xmlns:c16="http://schemas.microsoft.com/office/drawing/2014/chart" uri="{C3380CC4-5D6E-409C-BE32-E72D297353CC}">
                <c16:uniqueId val="{0000000B-E361-4211-8FCC-97A1CE948DCF}"/>
              </c:ext>
            </c:extLst>
          </c:dPt>
          <c:cat>
            <c:strRef>
              <c:f>Summary!$L$87:$L$92</c:f>
              <c:strCache>
                <c:ptCount val="6"/>
                <c:pt idx="0">
                  <c:v>Y</c:v>
                </c:pt>
                <c:pt idx="1">
                  <c:v>R</c:v>
                </c:pt>
                <c:pt idx="2">
                  <c:v>T</c:v>
                </c:pt>
                <c:pt idx="3">
                  <c:v>M</c:v>
                </c:pt>
                <c:pt idx="4">
                  <c:v>F</c:v>
                </c:pt>
                <c:pt idx="5">
                  <c:v>N</c:v>
                </c:pt>
              </c:strCache>
            </c:strRef>
          </c:cat>
          <c:val>
            <c:numRef>
              <c:f>Summary!$H$626:$H$631</c:f>
            </c:numRef>
          </c:val>
          <c:extLst>
            <c:ext xmlns:c16="http://schemas.microsoft.com/office/drawing/2014/chart" uri="{C3380CC4-5D6E-409C-BE32-E72D297353CC}">
              <c16:uniqueId val="{0000000C-E361-4211-8FCC-97A1CE948DC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Summary!$H$635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BF3-4084-813C-8FFD8BFD6551}"/>
              </c:ext>
            </c:extLst>
          </c:dPt>
          <c:dPt>
            <c:idx val="1"/>
            <c:bubble3D val="0"/>
            <c:spPr>
              <a:solidFill>
                <a:srgbClr val="00539B"/>
              </a:solidFill>
              <a:ln>
                <a:solidFill>
                  <a:schemeClr val="bg1"/>
                </a:solidFill>
              </a:ln>
            </c:spPr>
            <c:extLst>
              <c:ext xmlns:c16="http://schemas.microsoft.com/office/drawing/2014/chart" uri="{C3380CC4-5D6E-409C-BE32-E72D297353CC}">
                <c16:uniqueId val="{00000003-4BF3-4084-813C-8FFD8BFD6551}"/>
              </c:ext>
            </c:extLst>
          </c:dPt>
          <c:dPt>
            <c:idx val="2"/>
            <c:bubble3D val="0"/>
            <c:spPr>
              <a:solidFill>
                <a:srgbClr val="56A0D3"/>
              </a:solidFill>
              <a:ln>
                <a:solidFill>
                  <a:schemeClr val="bg1"/>
                </a:solidFill>
              </a:ln>
            </c:spPr>
            <c:extLst>
              <c:ext xmlns:c16="http://schemas.microsoft.com/office/drawing/2014/chart" uri="{C3380CC4-5D6E-409C-BE32-E72D297353CC}">
                <c16:uniqueId val="{00000005-4BF3-4084-813C-8FFD8BFD6551}"/>
              </c:ext>
            </c:extLst>
          </c:dPt>
          <c:dPt>
            <c:idx val="3"/>
            <c:bubble3D val="0"/>
            <c:spPr>
              <a:solidFill>
                <a:srgbClr val="E58E1A"/>
              </a:solidFill>
              <a:ln>
                <a:solidFill>
                  <a:schemeClr val="bg1"/>
                </a:solidFill>
              </a:ln>
            </c:spPr>
            <c:extLst>
              <c:ext xmlns:c16="http://schemas.microsoft.com/office/drawing/2014/chart" uri="{C3380CC4-5D6E-409C-BE32-E72D297353CC}">
                <c16:uniqueId val="{00000007-4BF3-4084-813C-8FFD8BFD6551}"/>
              </c:ext>
            </c:extLst>
          </c:dPt>
          <c:dPt>
            <c:idx val="4"/>
            <c:bubble3D val="0"/>
            <c:spPr>
              <a:solidFill>
                <a:srgbClr val="754200"/>
              </a:solidFill>
              <a:ln>
                <a:solidFill>
                  <a:schemeClr val="bg1"/>
                </a:solidFill>
              </a:ln>
            </c:spPr>
            <c:extLst>
              <c:ext xmlns:c16="http://schemas.microsoft.com/office/drawing/2014/chart" uri="{C3380CC4-5D6E-409C-BE32-E72D297353CC}">
                <c16:uniqueId val="{00000009-4BF3-4084-813C-8FFD8BFD6551}"/>
              </c:ext>
            </c:extLst>
          </c:dPt>
          <c:dPt>
            <c:idx val="5"/>
            <c:bubble3D val="0"/>
            <c:spPr>
              <a:solidFill>
                <a:srgbClr val="BF311A"/>
              </a:solidFill>
              <a:ln>
                <a:solidFill>
                  <a:schemeClr val="bg1"/>
                </a:solidFill>
              </a:ln>
            </c:spPr>
            <c:extLst>
              <c:ext xmlns:c16="http://schemas.microsoft.com/office/drawing/2014/chart" uri="{C3380CC4-5D6E-409C-BE32-E72D297353CC}">
                <c16:uniqueId val="{0000000B-4BF3-4084-813C-8FFD8BFD6551}"/>
              </c:ext>
            </c:extLst>
          </c:dPt>
          <c:cat>
            <c:strRef>
              <c:f>Summary!$L$87:$L$92</c:f>
              <c:strCache>
                <c:ptCount val="6"/>
                <c:pt idx="0">
                  <c:v>Y</c:v>
                </c:pt>
                <c:pt idx="1">
                  <c:v>R</c:v>
                </c:pt>
                <c:pt idx="2">
                  <c:v>T</c:v>
                </c:pt>
                <c:pt idx="3">
                  <c:v>M</c:v>
                </c:pt>
                <c:pt idx="4">
                  <c:v>F</c:v>
                </c:pt>
                <c:pt idx="5">
                  <c:v>N</c:v>
                </c:pt>
              </c:strCache>
            </c:strRef>
          </c:cat>
          <c:val>
            <c:numRef>
              <c:f>Summary!$H$637:$H$642</c:f>
              <c:numCache>
                <c:formatCode>#,##0</c:formatCode>
                <c:ptCount val="6"/>
                <c:pt idx="0">
                  <c:v>0</c:v>
                </c:pt>
                <c:pt idx="1">
                  <c:v>0</c:v>
                </c:pt>
                <c:pt idx="2">
                  <c:v>0</c:v>
                </c:pt>
                <c:pt idx="3">
                  <c:v>0</c:v>
                </c:pt>
                <c:pt idx="4">
                  <c:v>0</c:v>
                </c:pt>
                <c:pt idx="5">
                  <c:v>727</c:v>
                </c:pt>
              </c:numCache>
            </c:numRef>
          </c:val>
          <c:extLst>
            <c:ext xmlns:c16="http://schemas.microsoft.com/office/drawing/2014/chart" uri="{C3380CC4-5D6E-409C-BE32-E72D297353CC}">
              <c16:uniqueId val="{0000000C-4BF3-4084-813C-8FFD8BFD655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Summary!$H$140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1B6-4409-AADC-2BFB6EED3AB6}"/>
              </c:ext>
            </c:extLst>
          </c:dPt>
          <c:dPt>
            <c:idx val="1"/>
            <c:bubble3D val="0"/>
            <c:spPr>
              <a:solidFill>
                <a:srgbClr val="00539B"/>
              </a:solidFill>
              <a:ln>
                <a:solidFill>
                  <a:schemeClr val="bg1"/>
                </a:solidFill>
              </a:ln>
            </c:spPr>
            <c:extLst>
              <c:ext xmlns:c16="http://schemas.microsoft.com/office/drawing/2014/chart" uri="{C3380CC4-5D6E-409C-BE32-E72D297353CC}">
                <c16:uniqueId val="{00000003-11B6-4409-AADC-2BFB6EED3AB6}"/>
              </c:ext>
            </c:extLst>
          </c:dPt>
          <c:dPt>
            <c:idx val="2"/>
            <c:bubble3D val="0"/>
            <c:spPr>
              <a:solidFill>
                <a:srgbClr val="56A0D3"/>
              </a:solidFill>
              <a:ln>
                <a:solidFill>
                  <a:schemeClr val="bg1"/>
                </a:solidFill>
              </a:ln>
            </c:spPr>
            <c:extLst>
              <c:ext xmlns:c16="http://schemas.microsoft.com/office/drawing/2014/chart" uri="{C3380CC4-5D6E-409C-BE32-E72D297353CC}">
                <c16:uniqueId val="{00000005-11B6-4409-AADC-2BFB6EED3AB6}"/>
              </c:ext>
            </c:extLst>
          </c:dPt>
          <c:dPt>
            <c:idx val="3"/>
            <c:bubble3D val="0"/>
            <c:spPr>
              <a:solidFill>
                <a:srgbClr val="E58E1A"/>
              </a:solidFill>
              <a:ln>
                <a:solidFill>
                  <a:schemeClr val="bg1"/>
                </a:solidFill>
              </a:ln>
            </c:spPr>
            <c:extLst>
              <c:ext xmlns:c16="http://schemas.microsoft.com/office/drawing/2014/chart" uri="{C3380CC4-5D6E-409C-BE32-E72D297353CC}">
                <c16:uniqueId val="{00000007-11B6-4409-AADC-2BFB6EED3AB6}"/>
              </c:ext>
            </c:extLst>
          </c:dPt>
          <c:dPt>
            <c:idx val="4"/>
            <c:bubble3D val="0"/>
            <c:spPr>
              <a:solidFill>
                <a:srgbClr val="754200"/>
              </a:solidFill>
              <a:ln>
                <a:solidFill>
                  <a:schemeClr val="bg1"/>
                </a:solidFill>
              </a:ln>
            </c:spPr>
            <c:extLst>
              <c:ext xmlns:c16="http://schemas.microsoft.com/office/drawing/2014/chart" uri="{C3380CC4-5D6E-409C-BE32-E72D297353CC}">
                <c16:uniqueId val="{00000009-11B6-4409-AADC-2BFB6EED3AB6}"/>
              </c:ext>
            </c:extLst>
          </c:dPt>
          <c:dPt>
            <c:idx val="5"/>
            <c:bubble3D val="0"/>
            <c:spPr>
              <a:solidFill>
                <a:srgbClr val="BF311A"/>
              </a:solidFill>
              <a:ln>
                <a:solidFill>
                  <a:schemeClr val="bg1"/>
                </a:solidFill>
              </a:ln>
            </c:spPr>
            <c:extLst>
              <c:ext xmlns:c16="http://schemas.microsoft.com/office/drawing/2014/chart" uri="{C3380CC4-5D6E-409C-BE32-E72D297353CC}">
                <c16:uniqueId val="{0000000B-11B6-4409-AADC-2BFB6EED3AB6}"/>
              </c:ext>
            </c:extLst>
          </c:dPt>
          <c:cat>
            <c:strRef>
              <c:f>Summary!$L$87:$L$92</c:f>
              <c:strCache>
                <c:ptCount val="6"/>
                <c:pt idx="0">
                  <c:v>Y</c:v>
                </c:pt>
                <c:pt idx="1">
                  <c:v>R</c:v>
                </c:pt>
                <c:pt idx="2">
                  <c:v>T</c:v>
                </c:pt>
                <c:pt idx="3">
                  <c:v>M</c:v>
                </c:pt>
                <c:pt idx="4">
                  <c:v>F</c:v>
                </c:pt>
                <c:pt idx="5">
                  <c:v>N</c:v>
                </c:pt>
              </c:strCache>
            </c:strRef>
          </c:cat>
          <c:val>
            <c:numRef>
              <c:f>Summary!$H$142:$H$147</c:f>
              <c:numCache>
                <c:formatCode>#,##0</c:formatCode>
                <c:ptCount val="6"/>
                <c:pt idx="0">
                  <c:v>0</c:v>
                </c:pt>
                <c:pt idx="1">
                  <c:v>0</c:v>
                </c:pt>
                <c:pt idx="2">
                  <c:v>0</c:v>
                </c:pt>
                <c:pt idx="3">
                  <c:v>0</c:v>
                </c:pt>
                <c:pt idx="4">
                  <c:v>0</c:v>
                </c:pt>
                <c:pt idx="5">
                  <c:v>220</c:v>
                </c:pt>
              </c:numCache>
            </c:numRef>
          </c:val>
          <c:extLst>
            <c:ext xmlns:c16="http://schemas.microsoft.com/office/drawing/2014/chart" uri="{C3380CC4-5D6E-409C-BE32-E72D297353CC}">
              <c16:uniqueId val="{0000000C-11B6-4409-AADC-2BFB6EED3AB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Summary!$H$151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041-413A-8771-D333E2EAF6AF}"/>
              </c:ext>
            </c:extLst>
          </c:dPt>
          <c:dPt>
            <c:idx val="1"/>
            <c:bubble3D val="0"/>
            <c:spPr>
              <a:solidFill>
                <a:srgbClr val="00539B"/>
              </a:solidFill>
              <a:ln>
                <a:solidFill>
                  <a:schemeClr val="bg1"/>
                </a:solidFill>
              </a:ln>
            </c:spPr>
            <c:extLst>
              <c:ext xmlns:c16="http://schemas.microsoft.com/office/drawing/2014/chart" uri="{C3380CC4-5D6E-409C-BE32-E72D297353CC}">
                <c16:uniqueId val="{00000003-6041-413A-8771-D333E2EAF6AF}"/>
              </c:ext>
            </c:extLst>
          </c:dPt>
          <c:dPt>
            <c:idx val="2"/>
            <c:bubble3D val="0"/>
            <c:spPr>
              <a:solidFill>
                <a:srgbClr val="56A0D3"/>
              </a:solidFill>
              <a:ln>
                <a:solidFill>
                  <a:schemeClr val="bg1"/>
                </a:solidFill>
              </a:ln>
            </c:spPr>
            <c:extLst>
              <c:ext xmlns:c16="http://schemas.microsoft.com/office/drawing/2014/chart" uri="{C3380CC4-5D6E-409C-BE32-E72D297353CC}">
                <c16:uniqueId val="{00000005-6041-413A-8771-D333E2EAF6AF}"/>
              </c:ext>
            </c:extLst>
          </c:dPt>
          <c:dPt>
            <c:idx val="3"/>
            <c:bubble3D val="0"/>
            <c:spPr>
              <a:solidFill>
                <a:srgbClr val="E58E1A"/>
              </a:solidFill>
              <a:ln>
                <a:solidFill>
                  <a:schemeClr val="bg1"/>
                </a:solidFill>
              </a:ln>
            </c:spPr>
            <c:extLst>
              <c:ext xmlns:c16="http://schemas.microsoft.com/office/drawing/2014/chart" uri="{C3380CC4-5D6E-409C-BE32-E72D297353CC}">
                <c16:uniqueId val="{00000007-6041-413A-8771-D333E2EAF6AF}"/>
              </c:ext>
            </c:extLst>
          </c:dPt>
          <c:dPt>
            <c:idx val="4"/>
            <c:bubble3D val="0"/>
            <c:spPr>
              <a:solidFill>
                <a:srgbClr val="754200"/>
              </a:solidFill>
              <a:ln>
                <a:solidFill>
                  <a:schemeClr val="bg1"/>
                </a:solidFill>
              </a:ln>
            </c:spPr>
            <c:extLst>
              <c:ext xmlns:c16="http://schemas.microsoft.com/office/drawing/2014/chart" uri="{C3380CC4-5D6E-409C-BE32-E72D297353CC}">
                <c16:uniqueId val="{00000009-6041-413A-8771-D333E2EAF6AF}"/>
              </c:ext>
            </c:extLst>
          </c:dPt>
          <c:dPt>
            <c:idx val="5"/>
            <c:bubble3D val="0"/>
            <c:spPr>
              <a:solidFill>
                <a:srgbClr val="BF311A"/>
              </a:solidFill>
              <a:ln>
                <a:solidFill>
                  <a:schemeClr val="bg1"/>
                </a:solidFill>
              </a:ln>
            </c:spPr>
            <c:extLst>
              <c:ext xmlns:c16="http://schemas.microsoft.com/office/drawing/2014/chart" uri="{C3380CC4-5D6E-409C-BE32-E72D297353CC}">
                <c16:uniqueId val="{0000000B-6041-413A-8771-D333E2EAF6AF}"/>
              </c:ext>
            </c:extLst>
          </c:dPt>
          <c:cat>
            <c:strRef>
              <c:f>Summary!$L$87:$L$92</c:f>
              <c:strCache>
                <c:ptCount val="6"/>
                <c:pt idx="0">
                  <c:v>Y</c:v>
                </c:pt>
                <c:pt idx="1">
                  <c:v>R</c:v>
                </c:pt>
                <c:pt idx="2">
                  <c:v>T</c:v>
                </c:pt>
                <c:pt idx="3">
                  <c:v>M</c:v>
                </c:pt>
                <c:pt idx="4">
                  <c:v>F</c:v>
                </c:pt>
                <c:pt idx="5">
                  <c:v>N</c:v>
                </c:pt>
              </c:strCache>
            </c:strRef>
          </c:cat>
          <c:val>
            <c:numRef>
              <c:f>Summary!$H$153:$H$158</c:f>
              <c:numCache>
                <c:formatCode>#,##0</c:formatCode>
                <c:ptCount val="6"/>
                <c:pt idx="0">
                  <c:v>0</c:v>
                </c:pt>
                <c:pt idx="1">
                  <c:v>0</c:v>
                </c:pt>
                <c:pt idx="2">
                  <c:v>0</c:v>
                </c:pt>
                <c:pt idx="3">
                  <c:v>0</c:v>
                </c:pt>
                <c:pt idx="4">
                  <c:v>0</c:v>
                </c:pt>
                <c:pt idx="5">
                  <c:v>41</c:v>
                </c:pt>
              </c:numCache>
            </c:numRef>
          </c:val>
          <c:extLst>
            <c:ext xmlns:c16="http://schemas.microsoft.com/office/drawing/2014/chart" uri="{C3380CC4-5D6E-409C-BE32-E72D297353CC}">
              <c16:uniqueId val="{0000000C-6041-413A-8771-D333E2EAF6A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Summary!$H$162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12F-415C-8A6C-AB11300D07CB}"/>
              </c:ext>
            </c:extLst>
          </c:dPt>
          <c:dPt>
            <c:idx val="1"/>
            <c:bubble3D val="0"/>
            <c:spPr>
              <a:solidFill>
                <a:srgbClr val="00539B"/>
              </a:solidFill>
              <a:ln>
                <a:solidFill>
                  <a:schemeClr val="bg1"/>
                </a:solidFill>
              </a:ln>
            </c:spPr>
            <c:extLst>
              <c:ext xmlns:c16="http://schemas.microsoft.com/office/drawing/2014/chart" uri="{C3380CC4-5D6E-409C-BE32-E72D297353CC}">
                <c16:uniqueId val="{00000003-E12F-415C-8A6C-AB11300D07CB}"/>
              </c:ext>
            </c:extLst>
          </c:dPt>
          <c:dPt>
            <c:idx val="2"/>
            <c:bubble3D val="0"/>
            <c:spPr>
              <a:solidFill>
                <a:srgbClr val="56A0D3"/>
              </a:solidFill>
              <a:ln>
                <a:solidFill>
                  <a:schemeClr val="bg1"/>
                </a:solidFill>
              </a:ln>
            </c:spPr>
            <c:extLst>
              <c:ext xmlns:c16="http://schemas.microsoft.com/office/drawing/2014/chart" uri="{C3380CC4-5D6E-409C-BE32-E72D297353CC}">
                <c16:uniqueId val="{00000005-E12F-415C-8A6C-AB11300D07CB}"/>
              </c:ext>
            </c:extLst>
          </c:dPt>
          <c:dPt>
            <c:idx val="3"/>
            <c:bubble3D val="0"/>
            <c:spPr>
              <a:solidFill>
                <a:srgbClr val="E58E1A"/>
              </a:solidFill>
              <a:ln>
                <a:solidFill>
                  <a:schemeClr val="bg1"/>
                </a:solidFill>
              </a:ln>
            </c:spPr>
            <c:extLst>
              <c:ext xmlns:c16="http://schemas.microsoft.com/office/drawing/2014/chart" uri="{C3380CC4-5D6E-409C-BE32-E72D297353CC}">
                <c16:uniqueId val="{00000007-E12F-415C-8A6C-AB11300D07CB}"/>
              </c:ext>
            </c:extLst>
          </c:dPt>
          <c:dPt>
            <c:idx val="4"/>
            <c:bubble3D val="0"/>
            <c:spPr>
              <a:solidFill>
                <a:srgbClr val="754200"/>
              </a:solidFill>
              <a:ln>
                <a:solidFill>
                  <a:schemeClr val="bg1"/>
                </a:solidFill>
              </a:ln>
            </c:spPr>
            <c:extLst>
              <c:ext xmlns:c16="http://schemas.microsoft.com/office/drawing/2014/chart" uri="{C3380CC4-5D6E-409C-BE32-E72D297353CC}">
                <c16:uniqueId val="{00000009-E12F-415C-8A6C-AB11300D07CB}"/>
              </c:ext>
            </c:extLst>
          </c:dPt>
          <c:dPt>
            <c:idx val="5"/>
            <c:bubble3D val="0"/>
            <c:spPr>
              <a:solidFill>
                <a:srgbClr val="BF311A"/>
              </a:solidFill>
              <a:ln>
                <a:solidFill>
                  <a:schemeClr val="bg1"/>
                </a:solidFill>
              </a:ln>
            </c:spPr>
            <c:extLst>
              <c:ext xmlns:c16="http://schemas.microsoft.com/office/drawing/2014/chart" uri="{C3380CC4-5D6E-409C-BE32-E72D297353CC}">
                <c16:uniqueId val="{0000000B-E12F-415C-8A6C-AB11300D07CB}"/>
              </c:ext>
            </c:extLst>
          </c:dPt>
          <c:cat>
            <c:strRef>
              <c:f>Summary!$L$87:$L$92</c:f>
              <c:strCache>
                <c:ptCount val="6"/>
                <c:pt idx="0">
                  <c:v>Y</c:v>
                </c:pt>
                <c:pt idx="1">
                  <c:v>R</c:v>
                </c:pt>
                <c:pt idx="2">
                  <c:v>T</c:v>
                </c:pt>
                <c:pt idx="3">
                  <c:v>M</c:v>
                </c:pt>
                <c:pt idx="4">
                  <c:v>F</c:v>
                </c:pt>
                <c:pt idx="5">
                  <c:v>N</c:v>
                </c:pt>
              </c:strCache>
            </c:strRef>
          </c:cat>
          <c:val>
            <c:numRef>
              <c:f>Summary!$H$164:$H$169</c:f>
              <c:numCache>
                <c:formatCode>#,##0</c:formatCode>
                <c:ptCount val="6"/>
                <c:pt idx="0">
                  <c:v>0</c:v>
                </c:pt>
                <c:pt idx="1">
                  <c:v>0</c:v>
                </c:pt>
                <c:pt idx="2">
                  <c:v>0</c:v>
                </c:pt>
                <c:pt idx="3">
                  <c:v>0</c:v>
                </c:pt>
                <c:pt idx="4">
                  <c:v>0</c:v>
                </c:pt>
                <c:pt idx="5">
                  <c:v>61</c:v>
                </c:pt>
              </c:numCache>
            </c:numRef>
          </c:val>
          <c:extLst>
            <c:ext xmlns:c16="http://schemas.microsoft.com/office/drawing/2014/chart" uri="{C3380CC4-5D6E-409C-BE32-E72D297353CC}">
              <c16:uniqueId val="{0000000C-E12F-415C-8A6C-AB11300D07C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Summary!$H$173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C35-430F-8B9F-7A800B3F0E09}"/>
              </c:ext>
            </c:extLst>
          </c:dPt>
          <c:dPt>
            <c:idx val="1"/>
            <c:bubble3D val="0"/>
            <c:spPr>
              <a:solidFill>
                <a:srgbClr val="00539B"/>
              </a:solidFill>
              <a:ln>
                <a:solidFill>
                  <a:schemeClr val="bg1"/>
                </a:solidFill>
              </a:ln>
            </c:spPr>
            <c:extLst>
              <c:ext xmlns:c16="http://schemas.microsoft.com/office/drawing/2014/chart" uri="{C3380CC4-5D6E-409C-BE32-E72D297353CC}">
                <c16:uniqueId val="{00000003-6C35-430F-8B9F-7A800B3F0E09}"/>
              </c:ext>
            </c:extLst>
          </c:dPt>
          <c:dPt>
            <c:idx val="2"/>
            <c:bubble3D val="0"/>
            <c:spPr>
              <a:solidFill>
                <a:srgbClr val="56A0D3"/>
              </a:solidFill>
              <a:ln>
                <a:solidFill>
                  <a:schemeClr val="bg1"/>
                </a:solidFill>
              </a:ln>
            </c:spPr>
            <c:extLst>
              <c:ext xmlns:c16="http://schemas.microsoft.com/office/drawing/2014/chart" uri="{C3380CC4-5D6E-409C-BE32-E72D297353CC}">
                <c16:uniqueId val="{00000005-6C35-430F-8B9F-7A800B3F0E09}"/>
              </c:ext>
            </c:extLst>
          </c:dPt>
          <c:dPt>
            <c:idx val="3"/>
            <c:bubble3D val="0"/>
            <c:spPr>
              <a:solidFill>
                <a:srgbClr val="E58E1A"/>
              </a:solidFill>
              <a:ln>
                <a:solidFill>
                  <a:schemeClr val="bg1"/>
                </a:solidFill>
              </a:ln>
            </c:spPr>
            <c:extLst>
              <c:ext xmlns:c16="http://schemas.microsoft.com/office/drawing/2014/chart" uri="{C3380CC4-5D6E-409C-BE32-E72D297353CC}">
                <c16:uniqueId val="{00000007-6C35-430F-8B9F-7A800B3F0E09}"/>
              </c:ext>
            </c:extLst>
          </c:dPt>
          <c:dPt>
            <c:idx val="4"/>
            <c:bubble3D val="0"/>
            <c:spPr>
              <a:solidFill>
                <a:srgbClr val="754200"/>
              </a:solidFill>
              <a:ln>
                <a:solidFill>
                  <a:schemeClr val="bg1"/>
                </a:solidFill>
              </a:ln>
            </c:spPr>
            <c:extLst>
              <c:ext xmlns:c16="http://schemas.microsoft.com/office/drawing/2014/chart" uri="{C3380CC4-5D6E-409C-BE32-E72D297353CC}">
                <c16:uniqueId val="{00000009-6C35-430F-8B9F-7A800B3F0E09}"/>
              </c:ext>
            </c:extLst>
          </c:dPt>
          <c:dPt>
            <c:idx val="5"/>
            <c:bubble3D val="0"/>
            <c:spPr>
              <a:solidFill>
                <a:srgbClr val="BF311A"/>
              </a:solidFill>
              <a:ln>
                <a:solidFill>
                  <a:schemeClr val="bg1"/>
                </a:solidFill>
              </a:ln>
            </c:spPr>
            <c:extLst>
              <c:ext xmlns:c16="http://schemas.microsoft.com/office/drawing/2014/chart" uri="{C3380CC4-5D6E-409C-BE32-E72D297353CC}">
                <c16:uniqueId val="{0000000B-6C35-430F-8B9F-7A800B3F0E09}"/>
              </c:ext>
            </c:extLst>
          </c:dPt>
          <c:cat>
            <c:strRef>
              <c:f>Summary!$L$87:$L$92</c:f>
              <c:strCache>
                <c:ptCount val="6"/>
                <c:pt idx="0">
                  <c:v>Y</c:v>
                </c:pt>
                <c:pt idx="1">
                  <c:v>R</c:v>
                </c:pt>
                <c:pt idx="2">
                  <c:v>T</c:v>
                </c:pt>
                <c:pt idx="3">
                  <c:v>M</c:v>
                </c:pt>
                <c:pt idx="4">
                  <c:v>F</c:v>
                </c:pt>
                <c:pt idx="5">
                  <c:v>N</c:v>
                </c:pt>
              </c:strCache>
            </c:strRef>
          </c:cat>
          <c:val>
            <c:numRef>
              <c:f>Summary!$H$175:$H$180</c:f>
              <c:numCache>
                <c:formatCode>#,##0</c:formatCode>
                <c:ptCount val="6"/>
                <c:pt idx="0">
                  <c:v>0</c:v>
                </c:pt>
                <c:pt idx="1">
                  <c:v>0</c:v>
                </c:pt>
                <c:pt idx="2">
                  <c:v>0</c:v>
                </c:pt>
                <c:pt idx="3">
                  <c:v>0</c:v>
                </c:pt>
                <c:pt idx="4">
                  <c:v>0</c:v>
                </c:pt>
                <c:pt idx="5">
                  <c:v>60</c:v>
                </c:pt>
              </c:numCache>
            </c:numRef>
          </c:val>
          <c:extLst>
            <c:ext xmlns:c16="http://schemas.microsoft.com/office/drawing/2014/chart" uri="{C3380CC4-5D6E-409C-BE32-E72D297353CC}">
              <c16:uniqueId val="{0000000C-6C35-430F-8B9F-7A800B3F0E0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4</xdr:col>
      <xdr:colOff>200025</xdr:colOff>
      <xdr:row>112</xdr:row>
      <xdr:rowOff>114300</xdr:rowOff>
    </xdr:from>
    <xdr:to>
      <xdr:col>8</xdr:col>
      <xdr:colOff>1133475</xdr:colOff>
      <xdr:row>113</xdr:row>
      <xdr:rowOff>228600</xdr:rowOff>
    </xdr:to>
    <xdr:sp macro="" textlink="">
      <xdr:nvSpPr>
        <xdr:cNvPr id="54275" name="Button 3" descr="Protect All Sheets and Workbook" hidden="1">
          <a:extLst>
            <a:ext uri="{63B3BB69-23CF-44E3-9099-C40C66FF867C}">
              <a14:compatExt xmlns:a14="http://schemas.microsoft.com/office/drawing/2010/main"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400" b="1" i="0" u="none" strike="noStrike" baseline="0">
              <a:solidFill>
                <a:srgbClr val="000000"/>
              </a:solidFill>
              <a:latin typeface="Calibri"/>
              <a:cs typeface="Calibri"/>
            </a:rPr>
            <a:t>Protect All Sheets and Workbook</a:t>
          </a:r>
        </a:p>
      </xdr:txBody>
    </xdr:sp>
    <xdr:clientData fPrintsWithSheet="0"/>
  </xdr:twoCellAnchor>
  <xdr:twoCellAnchor>
    <xdr:from>
      <xdr:col>10</xdr:col>
      <xdr:colOff>257175</xdr:colOff>
      <xdr:row>46</xdr:row>
      <xdr:rowOff>180975</xdr:rowOff>
    </xdr:from>
    <xdr:to>
      <xdr:col>10</xdr:col>
      <xdr:colOff>3857625</xdr:colOff>
      <xdr:row>49</xdr:row>
      <xdr:rowOff>104775</xdr:rowOff>
    </xdr:to>
    <xdr:sp macro="" textlink="">
      <xdr:nvSpPr>
        <xdr:cNvPr id="54276" name="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US" sz="1800" b="1" i="0" u="none" strike="noStrike" baseline="0">
              <a:solidFill>
                <a:srgbClr val="000000"/>
              </a:solidFill>
              <a:latin typeface="Calibri"/>
              <a:cs typeface="Calibri"/>
            </a:rPr>
            <a:t>Rename and Hide Worksheet Tabs</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28</xdr:col>
      <xdr:colOff>180975</xdr:colOff>
      <xdr:row>12</xdr:row>
      <xdr:rowOff>114300</xdr:rowOff>
    </xdr:from>
    <xdr:to>
      <xdr:col>28</xdr:col>
      <xdr:colOff>447675</xdr:colOff>
      <xdr:row>17</xdr:row>
      <xdr:rowOff>180975</xdr:rowOff>
    </xdr:to>
    <xdr:sp macro="" textlink="">
      <xdr:nvSpPr>
        <xdr:cNvPr id="10241" name="Button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oneCellAnchor>
    <xdr:from>
      <xdr:col>1</xdr:col>
      <xdr:colOff>512207</xdr:colOff>
      <xdr:row>21</xdr:row>
      <xdr:rowOff>681732</xdr:rowOff>
    </xdr:from>
    <xdr:ext cx="3392385" cy="48462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090276" y="7835335"/>
              <a:ext cx="3392385"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m:t>
                    </m:r>
                    <m:r>
                      <a:rPr lang="en-US" sz="1100" b="0" i="1">
                        <a:solidFill>
                          <a:schemeClr val="tx1"/>
                        </a:solidFill>
                        <a:effectLst/>
                        <a:latin typeface="Cambria Math" panose="02040503050406030204" pitchFamily="18" charset="0"/>
                        <a:ea typeface="+mn-ea"/>
                        <a:cs typeface="+mn-cs"/>
                      </a:rPr>
                      <m:t>𝑃𝑃𝐻</m:t>
                    </m:r>
                    <m:r>
                      <a:rPr lang="en-US" sz="1100" b="0" i="1">
                        <a:solidFill>
                          <a:schemeClr val="tx1"/>
                        </a:solidFill>
                        <a:effectLst/>
                        <a:latin typeface="Cambria Math" panose="02040503050406030204" pitchFamily="18" charset="0"/>
                        <a:ea typeface="+mn-ea"/>
                        <a:cs typeface="+mn-cs"/>
                      </a:rPr>
                      <m:t>∗</m:t>
                    </m:r>
                    <m:nary>
                      <m:naryPr>
                        <m:chr m:val="∑"/>
                        <m:ctrlPr>
                          <a:rPr lang="en-US" sz="1100" b="0" i="1">
                            <a:solidFill>
                              <a:schemeClr val="tx1"/>
                            </a:solidFill>
                            <a:effectLst/>
                            <a:latin typeface="Cambria Math" panose="02040503050406030204" pitchFamily="18" charset="0"/>
                            <a:ea typeface="+mn-ea"/>
                            <a:cs typeface="+mn-cs"/>
                          </a:rPr>
                        </m:ctrlPr>
                      </m:naryPr>
                      <m:sub>
                        <m:r>
                          <m:rPr>
                            <m:brk m:alnAt="23"/>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𝑃𝑟𝑒𝑣𝑖𝑜𝑢𝑠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𝑀𝑒𝑡𝑒𝑟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sup>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𝐺𝑃𝐶𝐷</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1090276" y="7835335"/>
              <a:ext cx="3392385"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𝐼𝑛𝑑𝑜𝑜𝑟= </a:t>
              </a:r>
              <a:r>
                <a:rPr lang="en-US" sz="1100" b="0" i="0">
                  <a:solidFill>
                    <a:schemeClr val="tx1"/>
                  </a:solidFill>
                  <a:effectLst/>
                  <a:latin typeface="Cambria Math" panose="02040503050406030204" pitchFamily="18" charset="0"/>
                  <a:ea typeface="+mn-ea"/>
                  <a:cs typeface="+mn-cs"/>
                </a:rPr>
                <a:t>𝑃𝑃𝐻∗∑_(𝑖=𝑃𝑟𝑒𝑣𝑖𝑜𝑢𝑠 𝑟𝑒𝑎𝑑 𝑑𝑎𝑡𝑒+1)^(𝑀𝑒𝑡𝑒𝑟 𝑟𝑒𝑎𝑑 𝑑𝑎𝑡𝑒)▒〖∗〖𝐺𝑃𝐶𝐷〗_𝑖 〗</a:t>
              </a:r>
              <a:endParaRPr lang="en-US" sz="1100"/>
            </a:p>
          </xdr:txBody>
        </xdr:sp>
      </mc:Fallback>
    </mc:AlternateContent>
    <xdr:clientData/>
  </xdr:oneCellAnchor>
  <xdr:oneCellAnchor>
    <xdr:from>
      <xdr:col>1</xdr:col>
      <xdr:colOff>859384</xdr:colOff>
      <xdr:row>25</xdr:row>
      <xdr:rowOff>679668</xdr:rowOff>
    </xdr:from>
    <xdr:ext cx="2642903" cy="48462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437453" y="10480565"/>
              <a:ext cx="2642903"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 </m:t>
                    </m:r>
                    <m:r>
                      <a:rPr lang="en-US" sz="1100" b="0" i="1">
                        <a:solidFill>
                          <a:schemeClr val="tx1"/>
                        </a:solidFill>
                        <a:effectLst/>
                        <a:latin typeface="Cambria Math" panose="02040503050406030204" pitchFamily="18" charset="0"/>
                        <a:ea typeface="+mn-ea"/>
                        <a:cs typeface="+mn-cs"/>
                      </a:rPr>
                      <m:t>𝐼𝐴</m:t>
                    </m:r>
                    <m:r>
                      <a:rPr lang="en-US" sz="1100" b="0" i="1">
                        <a:solidFill>
                          <a:schemeClr val="tx1"/>
                        </a:solidFill>
                        <a:effectLst/>
                        <a:latin typeface="Cambria Math" panose="02040503050406030204" pitchFamily="18" charset="0"/>
                        <a:ea typeface="+mn-ea"/>
                        <a:cs typeface="+mn-cs"/>
                      </a:rPr>
                      <m:t> ∗</m:t>
                    </m:r>
                    <m:nary>
                      <m:naryPr>
                        <m:chr m:val="∑"/>
                        <m:ctrlPr>
                          <a:rPr lang="en-US" sz="1100" b="0" i="1">
                            <a:solidFill>
                              <a:schemeClr val="tx1"/>
                            </a:solidFill>
                            <a:effectLst/>
                            <a:latin typeface="Cambria Math" panose="02040503050406030204" pitchFamily="18" charset="0"/>
                            <a:ea typeface="+mn-ea"/>
                            <a:cs typeface="+mn-cs"/>
                          </a:rPr>
                        </m:ctrlPr>
                      </m:naryPr>
                      <m:sub>
                        <m:r>
                          <m:rPr>
                            <m:brk m:alnAt="23"/>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𝑃𝑟𝑒𝑣𝑖𝑜𝑢𝑠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𝑀𝑒𝑡𝑒𝑟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sup>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𝐼𝑊𝑅</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1437453" y="10480565"/>
              <a:ext cx="2642903"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 </a:t>
              </a:r>
              <a:r>
                <a:rPr lang="en-US" sz="1100" b="0" i="0">
                  <a:solidFill>
                    <a:schemeClr val="tx1"/>
                  </a:solidFill>
                  <a:effectLst/>
                  <a:latin typeface="Cambria Math" panose="02040503050406030204" pitchFamily="18" charset="0"/>
                  <a:ea typeface="+mn-ea"/>
                  <a:cs typeface="+mn-cs"/>
                </a:rPr>
                <a:t>𝐼𝐴 ∗∑_(𝑖=𝑃𝑟𝑒𝑣𝑖𝑜𝑢𝑠 𝑟𝑒𝑎𝑑 𝑑𝑎𝑡𝑒+1)^(𝑀𝑒𝑡𝑒𝑟 𝑟𝑒𝑎𝑑 𝑑𝑎𝑡𝑒)▒〖∗〖𝐼𝑊𝑅〗_𝑖 〗</a:t>
              </a:r>
              <a:endParaRPr lang="en-US" sz="1100"/>
            </a:p>
          </xdr:txBody>
        </xdr:sp>
      </mc:Fallback>
    </mc:AlternateContent>
    <xdr:clientData/>
  </xdr:oneCellAnchor>
  <xdr:oneCellAnchor>
    <xdr:from>
      <xdr:col>1</xdr:col>
      <xdr:colOff>658319</xdr:colOff>
      <xdr:row>39</xdr:row>
      <xdr:rowOff>602976</xdr:rowOff>
    </xdr:from>
    <xdr:ext cx="2369623" cy="17222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239344" y="25110801"/>
              <a:ext cx="23696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4∗33∗55=7,260 </m:t>
                    </m:r>
                    <m:r>
                      <a:rPr lang="en-US" sz="1100" b="0" i="1">
                        <a:latin typeface="Cambria Math" panose="02040503050406030204" pitchFamily="18" charset="0"/>
                      </a:rPr>
                      <m:t>𝑔𝑎𝑙𝑙𝑜𝑛𝑠</m:t>
                    </m:r>
                  </m:oMath>
                </m:oMathPara>
              </a14:m>
              <a:endParaRPr lang="en-US" sz="1100"/>
            </a:p>
          </xdr:txBody>
        </xdr:sp>
      </mc:Choice>
      <mc:Fallback xmlns="">
        <xdr:sp macro="" textlink="">
          <xdr:nvSpPr>
            <xdr:cNvPr id="5" name="TextBox 4">
              <a:extLst>
                <a:ext uri="{FF2B5EF4-FFF2-40B4-BE49-F238E27FC236}">
                  <a16:creationId xmlns:a16="http://schemas.microsoft.com/office/drawing/2014/main" id="{00000000-0008-0000-0000-000004000000}"/>
                </a:ext>
              </a:extLst>
            </xdr:cNvPr>
            <xdr:cNvSpPr txBox="1"/>
          </xdr:nvSpPr>
          <xdr:spPr>
            <a:xfrm>
              <a:off x="1239344" y="25110801"/>
              <a:ext cx="23696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𝐼𝑛𝑑𝑜𝑜𝑟= 4∗33∗55=7,260 𝑔𝑎𝑙𝑙𝑜𝑛𝑠</a:t>
              </a:r>
              <a:endParaRPr lang="en-US" sz="1100"/>
            </a:p>
          </xdr:txBody>
        </xdr:sp>
      </mc:Fallback>
    </mc:AlternateContent>
    <xdr:clientData/>
  </xdr:oneCellAnchor>
  <xdr:oneCellAnchor>
    <xdr:from>
      <xdr:col>1</xdr:col>
      <xdr:colOff>301625</xdr:colOff>
      <xdr:row>42</xdr:row>
      <xdr:rowOff>628220</xdr:rowOff>
    </xdr:from>
    <xdr:ext cx="3898055"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886732" y="32292041"/>
              <a:ext cx="389805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=3248∗4.8=1,590.4=1591 </m:t>
                    </m:r>
                    <m:r>
                      <a:rPr lang="en-US" sz="1100" b="0" i="1">
                        <a:latin typeface="Cambria Math" panose="02040503050406030204" pitchFamily="18" charset="0"/>
                      </a:rPr>
                      <m:t>𝑔𝑎𝑙𝑙𝑜𝑛𝑠</m:t>
                    </m:r>
                    <m:r>
                      <a:rPr lang="en-US" sz="1100" b="0" i="1">
                        <a:latin typeface="Cambria Math" panose="02040503050406030204" pitchFamily="18" charset="0"/>
                      </a:rPr>
                      <m:t> (</m:t>
                    </m:r>
                    <m:r>
                      <a:rPr lang="en-US" sz="1100" b="0" i="1">
                        <a:latin typeface="Cambria Math" panose="02040503050406030204" pitchFamily="18" charset="0"/>
                      </a:rPr>
                      <m:t>𝑟𝑜𝑢𝑛𝑑𝑒𝑑</m:t>
                    </m:r>
                    <m:r>
                      <a:rPr lang="en-US" sz="1100" b="0" i="1">
                        <a:latin typeface="Cambria Math" panose="02040503050406030204" pitchFamily="18" charset="0"/>
                      </a:rPr>
                      <m:t> </m:t>
                    </m:r>
                    <m:r>
                      <a:rPr lang="en-US" sz="1100" b="0" i="1">
                        <a:latin typeface="Cambria Math" panose="02040503050406030204" pitchFamily="18" charset="0"/>
                      </a:rPr>
                      <m:t>𝑢𝑝</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86732" y="32292041"/>
              <a:ext cx="389805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𝑂𝑢𝑡𝑑𝑜𝑜𝑟=3248∗4.8=1,590.4=1591 𝑔𝑎𝑙𝑙𝑜𝑛𝑠 (𝑟𝑜𝑢𝑛𝑑𝑒𝑑 𝑢𝑝)</a:t>
              </a:r>
              <a:endParaRPr lang="en-US" sz="1100"/>
            </a:p>
          </xdr:txBody>
        </xdr:sp>
      </mc:Fallback>
    </mc:AlternateContent>
    <xdr:clientData/>
  </xdr:oneCellAnchor>
  <xdr:oneCellAnchor>
    <xdr:from>
      <xdr:col>1</xdr:col>
      <xdr:colOff>175532</xdr:colOff>
      <xdr:row>44</xdr:row>
      <xdr:rowOff>941598</xdr:rowOff>
    </xdr:from>
    <xdr:ext cx="4058419"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756557" y="38755848"/>
              <a:ext cx="40584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=3248∗8.92=28,972.16=28,973 </m:t>
                    </m:r>
                    <m:r>
                      <a:rPr lang="en-US" sz="1100" b="0" i="1">
                        <a:latin typeface="Cambria Math" panose="02040503050406030204" pitchFamily="18" charset="0"/>
                      </a:rPr>
                      <m:t>𝑔𝑎𝑙𝑙𝑜𝑛𝑠</m:t>
                    </m:r>
                    <m:r>
                      <a:rPr lang="en-US" sz="1100" b="0" i="1">
                        <a:latin typeface="Cambria Math" panose="02040503050406030204" pitchFamily="18" charset="0"/>
                      </a:rPr>
                      <m:t> (</m:t>
                    </m:r>
                    <m:r>
                      <a:rPr lang="en-US" sz="1100" b="0" i="1">
                        <a:latin typeface="Cambria Math" panose="02040503050406030204" pitchFamily="18" charset="0"/>
                      </a:rPr>
                      <m:t>𝑟𝑜𝑢𝑛𝑑𝑒𝑑</m:t>
                    </m:r>
                    <m:r>
                      <a:rPr lang="en-US" sz="1100" b="0" i="1">
                        <a:latin typeface="Cambria Math" panose="02040503050406030204" pitchFamily="18" charset="0"/>
                      </a:rPr>
                      <m:t>)</m:t>
                    </m:r>
                  </m:oMath>
                </m:oMathPara>
              </a14:m>
              <a:endParaRPr lang="en-US" sz="1100"/>
            </a:p>
          </xdr:txBody>
        </xdr:sp>
      </mc:Choice>
      <mc:Fallback xmlns="">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56557" y="38755848"/>
              <a:ext cx="40584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𝑂𝑢𝑡𝑑𝑜𝑜𝑟=3248∗8.92=28,972.16=28,973 𝑔𝑎𝑙𝑙𝑜𝑛𝑠 (𝑟𝑜𝑢𝑛𝑑𝑒𝑑)</a:t>
              </a:r>
              <a:endParaRPr lang="en-US" sz="1100"/>
            </a:p>
          </xdr:txBody>
        </xdr:sp>
      </mc:Fallback>
    </mc:AlternateContent>
    <xdr:clientData/>
  </xdr:oneCellAnchor>
  <xdr:oneCellAnchor>
    <xdr:from>
      <xdr:col>1</xdr:col>
      <xdr:colOff>1428639</xdr:colOff>
      <xdr:row>23</xdr:row>
      <xdr:rowOff>233145</xdr:rowOff>
    </xdr:from>
    <xdr:ext cx="2572307" cy="191078"/>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006708" y="7708628"/>
              <a:ext cx="257230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𝐺𝑃𝐶𝐷</m:t>
                        </m:r>
                      </m:e>
                      <m:sub>
                        <m:r>
                          <a:rPr lang="en-US" sz="1100" b="0" i="1">
                            <a:latin typeface="Cambria Math" panose="02040503050406030204" pitchFamily="18" charset="0"/>
                          </a:rPr>
                          <m:t>𝑖</m:t>
                        </m:r>
                      </m:sub>
                    </m:sSub>
                    <m:r>
                      <a:rPr lang="en-US" sz="110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𝐺𝑃𝐶𝐷</m:t>
                            </m:r>
                          </m:e>
                          <m:sub>
                            <m:r>
                              <a:rPr lang="en-US" sz="1100" b="0" i="1">
                                <a:latin typeface="Cambria Math" panose="02040503050406030204" pitchFamily="18" charset="0"/>
                              </a:rPr>
                              <m:t>𝑏𝑎𝑠𝑒</m:t>
                            </m:r>
                          </m:sub>
                        </m:sSub>
                        <m:r>
                          <a:rPr lang="en-US" sz="1100" b="0" i="1">
                            <a:latin typeface="Cambria Math" panose="02040503050406030204" pitchFamily="18" charset="0"/>
                          </a:rPr>
                          <m:t> ∗ </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𝐺𝑃𝐶𝐷</m:t>
                            </m:r>
                            <m:r>
                              <a:rPr lang="en-US" sz="1100" b="0" i="1">
                                <a:latin typeface="Cambria Math" panose="02040503050406030204" pitchFamily="18" charset="0"/>
                              </a:rPr>
                              <m:t>,</m:t>
                            </m:r>
                            <m:r>
                              <a:rPr lang="en-US" sz="1100" b="0" i="1">
                                <a:latin typeface="Cambria Math" panose="02040503050406030204" pitchFamily="18" charset="0"/>
                              </a:rPr>
                              <m:t>𝑖</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𝐺𝑃𝐶𝐷</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006708" y="7708628"/>
              <a:ext cx="257230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𝐺𝑃𝐶𝐷〗_𝑖</a:t>
              </a:r>
              <a:r>
                <a:rPr lang="en-US" sz="1100" i="0">
                  <a:latin typeface="Cambria Math" panose="02040503050406030204" pitchFamily="18" charset="0"/>
                </a:rPr>
                <a:t>=</a:t>
              </a:r>
              <a:r>
                <a:rPr lang="en-US" sz="1100" b="0" i="0">
                  <a:latin typeface="Cambria Math" panose="02040503050406030204" pitchFamily="18" charset="0"/>
                </a:rPr>
                <a:t>(〖𝐺𝑃𝐶𝐷〗_𝑏𝑎𝑠𝑒  ∗ 𝑀_(𝐺𝑃𝐶𝐷,𝑖) )+𝐴_(𝐺𝑃𝐶𝐷,𝑖)</a:t>
              </a:r>
              <a:endParaRPr lang="en-US" sz="1100"/>
            </a:p>
          </xdr:txBody>
        </xdr:sp>
      </mc:Fallback>
    </mc:AlternateContent>
    <xdr:clientData/>
  </xdr:oneCellAnchor>
  <xdr:oneCellAnchor>
    <xdr:from>
      <xdr:col>1</xdr:col>
      <xdr:colOff>1055633</xdr:colOff>
      <xdr:row>29</xdr:row>
      <xdr:rowOff>272284</xdr:rowOff>
    </xdr:from>
    <xdr:ext cx="2166362" cy="35573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636658" y="15817084"/>
              <a:ext cx="2166362" cy="35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𝑏𝑎𝑠𝑒</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d>
                          <m:dPr>
                            <m:ctrlPr>
                              <a:rPr lang="en-US" sz="1100" b="0" i="1">
                                <a:solidFill>
                                  <a:schemeClr val="tx1"/>
                                </a:solidFill>
                                <a:effectLst/>
                                <a:latin typeface="Cambria Math" panose="02040503050406030204" pitchFamily="18" charset="0"/>
                                <a:ea typeface="+mn-ea"/>
                                <a:cs typeface="+mn-cs"/>
                              </a:rPr>
                            </m:ctrlPr>
                          </m:dPr>
                          <m:e>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𝐸𝑇</m:t>
                                </m:r>
                              </m:e>
                              <m:sub>
                                <m:r>
                                  <a:rPr lang="en-US" sz="1100" b="0" i="1">
                                    <a:solidFill>
                                      <a:schemeClr val="tx1"/>
                                    </a:solidFill>
                                    <a:effectLst/>
                                    <a:latin typeface="Cambria Math" panose="02040503050406030204" pitchFamily="18" charset="0"/>
                                    <a:ea typeface="+mn-ea"/>
                                    <a:cs typeface="+mn-cs"/>
                                  </a:rPr>
                                  <m:t>𝑔𝑟𝑎𝑠𝑠</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𝐾</m:t>
                                </m:r>
                              </m:e>
                              <m:sub>
                                <m:r>
                                  <a:rPr lang="en-US" sz="1100" b="0" i="1">
                                    <a:solidFill>
                                      <a:schemeClr val="tx1"/>
                                    </a:solidFill>
                                    <a:effectLst/>
                                    <a:latin typeface="Cambria Math" panose="02040503050406030204" pitchFamily="18" charset="0"/>
                                    <a:ea typeface="+mn-ea"/>
                                    <a:cs typeface="+mn-cs"/>
                                  </a:rPr>
                                  <m:t>𝑐</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𝑔𝑟𝑎𝑠𝑠</m:t>
                                </m:r>
                              </m:sub>
                            </m:sSub>
                          </m:e>
                        </m:d>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m:t>
                        </m:r>
                        <m:r>
                          <a:rPr lang="en-US" sz="1100" b="0" i="1">
                            <a:latin typeface="Cambria Math" panose="02040503050406030204" pitchFamily="18" charset="0"/>
                          </a:rPr>
                          <m:t> </m:t>
                        </m:r>
                      </m:num>
                      <m:den>
                        <m:r>
                          <a:rPr lang="en-US" sz="1100" b="0" i="1">
                            <a:latin typeface="Cambria Math" panose="02040503050406030204" pitchFamily="18" charset="0"/>
                          </a:rPr>
                          <m:t>𝐷𝑈</m:t>
                        </m:r>
                      </m:den>
                    </m:f>
                  </m:oMath>
                </m:oMathPara>
              </a14:m>
              <a:endParaRPr lang="en-US" sz="1100"/>
            </a:p>
          </xdr:txBody>
        </xdr:sp>
      </mc:Choice>
      <mc:Fallback xmlns="">
        <xdr:sp macro="" textlink="">
          <xdr:nvSpPr>
            <xdr:cNvPr id="9" name="TextBox 8">
              <a:extLst>
                <a:ext uri="{FF2B5EF4-FFF2-40B4-BE49-F238E27FC236}">
                  <a16:creationId xmlns:a16="http://schemas.microsoft.com/office/drawing/2014/main" id="{00000000-0008-0000-0000-00000A000000}"/>
                </a:ext>
              </a:extLst>
            </xdr:cNvPr>
            <xdr:cNvSpPr txBox="1"/>
          </xdr:nvSpPr>
          <xdr:spPr>
            <a:xfrm>
              <a:off x="1636658" y="15817084"/>
              <a:ext cx="2166362" cy="35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〖𝐼𝑊𝑅〗_𝑏𝑎𝑠𝑒= </a:t>
              </a:r>
              <a:r>
                <a:rPr lang="en-US" sz="1100" b="0" i="0">
                  <a:solidFill>
                    <a:schemeClr val="tx1"/>
                  </a:solidFill>
                  <a:effectLst/>
                  <a:latin typeface="Cambria Math" panose="02040503050406030204" pitchFamily="18" charset="0"/>
                  <a:ea typeface="+mn-ea"/>
                  <a:cs typeface="+mn-cs"/>
                </a:rPr>
                <a:t> ((〖𝐸𝑇〗_𝑔𝑟𝑎𝑠𝑠∗𝐾_(𝑐,𝑔𝑟𝑎𝑠𝑠) )−𝑃</a:t>
              </a:r>
              <a:r>
                <a:rPr lang="en-US" sz="1100" b="0" i="0">
                  <a:latin typeface="Cambria Math" panose="02040503050406030204" pitchFamily="18" charset="0"/>
                </a:rPr>
                <a:t> )/𝐷𝑈</a:t>
              </a:r>
              <a:endParaRPr lang="en-US" sz="1100"/>
            </a:p>
          </xdr:txBody>
        </xdr:sp>
      </mc:Fallback>
    </mc:AlternateContent>
    <xdr:clientData/>
  </xdr:oneCellAnchor>
  <xdr:oneCellAnchor>
    <xdr:from>
      <xdr:col>1</xdr:col>
      <xdr:colOff>1100520</xdr:colOff>
      <xdr:row>27</xdr:row>
      <xdr:rowOff>257778</xdr:rowOff>
    </xdr:from>
    <xdr:ext cx="2297232" cy="19107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1681545" y="14307153"/>
              <a:ext cx="2297232"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𝑖</m:t>
                        </m:r>
                      </m:sub>
                    </m:sSub>
                    <m:r>
                      <a:rPr lang="en-US" sz="110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𝑏𝑎𝑠𝑒</m:t>
                            </m:r>
                          </m:sub>
                        </m:sSub>
                        <m:r>
                          <a:rPr lang="en-US" sz="1100" b="0" i="1">
                            <a:latin typeface="Cambria Math" panose="02040503050406030204" pitchFamily="18" charset="0"/>
                          </a:rPr>
                          <m:t> ∗ </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𝐼𝑊𝑅</m:t>
                            </m:r>
                            <m:r>
                              <a:rPr lang="en-US" sz="1100" b="0" i="1">
                                <a:latin typeface="Cambria Math" panose="02040503050406030204" pitchFamily="18" charset="0"/>
                              </a:rPr>
                              <m:t>,</m:t>
                            </m:r>
                            <m:r>
                              <a:rPr lang="en-US" sz="1100" b="0" i="1">
                                <a:latin typeface="Cambria Math" panose="02040503050406030204" pitchFamily="18" charset="0"/>
                              </a:rPr>
                              <m:t>𝑖</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𝐼𝑊𝑅</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10" name="TextBox 9">
              <a:extLst>
                <a:ext uri="{FF2B5EF4-FFF2-40B4-BE49-F238E27FC236}">
                  <a16:creationId xmlns:a16="http://schemas.microsoft.com/office/drawing/2014/main" id="{00000000-0008-0000-0000-00000B000000}"/>
                </a:ext>
              </a:extLst>
            </xdr:cNvPr>
            <xdr:cNvSpPr txBox="1"/>
          </xdr:nvSpPr>
          <xdr:spPr>
            <a:xfrm>
              <a:off x="1681545" y="14307153"/>
              <a:ext cx="2297232"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𝐼𝑊𝑅〗_𝑖</a:t>
              </a:r>
              <a:r>
                <a:rPr lang="en-US" sz="1100" i="0">
                  <a:latin typeface="Cambria Math" panose="02040503050406030204" pitchFamily="18" charset="0"/>
                </a:rPr>
                <a:t>=</a:t>
              </a:r>
              <a:r>
                <a:rPr lang="en-US" sz="1100" b="0" i="0">
                  <a:latin typeface="Cambria Math" panose="02040503050406030204" pitchFamily="18" charset="0"/>
                </a:rPr>
                <a:t>(〖𝐼𝑊𝑅〗_𝑏𝑎𝑠𝑒  ∗ 𝑀_(𝐼𝑊𝑅,𝑖) )+𝐴_(𝐼𝑊𝑅,𝑖)</a:t>
              </a:r>
              <a:endParaRPr lang="en-US" sz="1100"/>
            </a:p>
          </xdr:txBody>
        </xdr:sp>
      </mc:Fallback>
    </mc:AlternateContent>
    <xdr:clientData/>
  </xdr:oneCellAnchor>
  <xdr:oneCellAnchor>
    <xdr:from>
      <xdr:col>1</xdr:col>
      <xdr:colOff>678575</xdr:colOff>
      <xdr:row>19</xdr:row>
      <xdr:rowOff>304472</xdr:rowOff>
    </xdr:from>
    <xdr:ext cx="3041345" cy="18332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1259600" y="5657522"/>
              <a:ext cx="3041345"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rPr>
                      <m:t>𝑊</m:t>
                    </m:r>
                    <m:r>
                      <a:rPr lang="en-US" sz="1100" b="0" i="1">
                        <a:latin typeface="Cambria Math" panose="02040503050406030204" pitchFamily="18" charset="0"/>
                      </a:rPr>
                      <m:t>𝑎𝑡𝑒𝑟</m:t>
                    </m:r>
                    <m:r>
                      <a:rPr lang="en-US" sz="1100" b="0" i="1">
                        <a:latin typeface="Cambria Math" panose="02040503050406030204" pitchFamily="18" charset="0"/>
                      </a:rPr>
                      <m:t> </m:t>
                    </m:r>
                    <m:r>
                      <a:rPr lang="en-US" sz="1100" b="0" i="1">
                        <a:latin typeface="Cambria Math" panose="02040503050406030204" pitchFamily="18" charset="0"/>
                      </a:rPr>
                      <m:t>𝑏𝑢𝑑𝑔𝑒𝑡</m:t>
                    </m:r>
                    <m:r>
                      <a:rPr lang="en-US" sz="1100" i="1">
                        <a:latin typeface="Cambria Math" panose="02040503050406030204" pitchFamily="18" charset="0"/>
                      </a:rPr>
                      <m:t>=</m:t>
                    </m:r>
                    <m:d>
                      <m:dPr>
                        <m:ctrlPr>
                          <a:rPr lang="en-US" sz="1100" b="0" i="1">
                            <a:latin typeface="Cambria Math" panose="02040503050406030204" pitchFamily="18" charset="0"/>
                          </a:rPr>
                        </m:ctrlPr>
                      </m:dPr>
                      <m:e>
                        <m:r>
                          <a:rPr lang="en-US" sz="1100" b="0" i="1">
                            <a:latin typeface="Cambria Math" panose="02040503050406030204" pitchFamily="18" charset="0"/>
                          </a:rPr>
                          <m:t>𝐼𝑛𝑑𝑜𝑜𝑟</m:t>
                        </m:r>
                        <m:r>
                          <a:rPr lang="en-US" sz="1100" b="0" i="1">
                            <a:latin typeface="Cambria Math" panose="02040503050406030204" pitchFamily="18" charset="0"/>
                          </a:rPr>
                          <m:t>+</m:t>
                        </m:r>
                        <m:r>
                          <a:rPr lang="en-US" sz="1100" b="0" i="1">
                            <a:latin typeface="Cambria Math" panose="02040503050406030204" pitchFamily="18" charset="0"/>
                          </a:rPr>
                          <m:t>𝑂𝑢𝑡𝑑𝑜𝑜𝑟</m:t>
                        </m:r>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𝑑𝑟𝑜𝑢𝑔h𝑡</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00000000-0008-0000-0000-00000C000000}"/>
                </a:ext>
              </a:extLst>
            </xdr:cNvPr>
            <xdr:cNvSpPr txBox="1"/>
          </xdr:nvSpPr>
          <xdr:spPr>
            <a:xfrm>
              <a:off x="1259600" y="5657522"/>
              <a:ext cx="3041345"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𝑊</a:t>
              </a:r>
              <a:r>
                <a:rPr lang="en-US" sz="1100" b="0" i="0">
                  <a:latin typeface="Cambria Math" panose="02040503050406030204" pitchFamily="18" charset="0"/>
                </a:rPr>
                <a:t>𝑎𝑡𝑒𝑟 𝑏𝑢𝑑𝑔𝑒𝑡</a:t>
              </a:r>
              <a:r>
                <a:rPr lang="en-US" sz="1100" i="0">
                  <a:latin typeface="Cambria Math" panose="02040503050406030204" pitchFamily="18" charset="0"/>
                </a:rPr>
                <a:t>=</a:t>
              </a:r>
              <a:r>
                <a:rPr lang="en-US" sz="1100" b="0" i="0">
                  <a:latin typeface="Cambria Math" panose="02040503050406030204" pitchFamily="18" charset="0"/>
                </a:rPr>
                <a:t>(𝐼𝑛𝑑𝑜𝑜𝑟+𝑂𝑢𝑡𝑑𝑜𝑜𝑟)∗𝑀_𝑑𝑟𝑜𝑢𝑔ℎ𝑡</a:t>
              </a:r>
              <a:endParaRPr lang="en-US" sz="1100"/>
            </a:p>
          </xdr:txBody>
        </xdr:sp>
      </mc:Fallback>
    </mc:AlternateContent>
    <xdr:clientData/>
  </xdr:oneCellAnchor>
  <xdr:oneCellAnchor>
    <xdr:from>
      <xdr:col>1</xdr:col>
      <xdr:colOff>660932</xdr:colOff>
      <xdr:row>40</xdr:row>
      <xdr:rowOff>639205</xdr:rowOff>
    </xdr:from>
    <xdr:ext cx="3118674"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1239001" y="24957515"/>
              <a:ext cx="311867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4∗33∗</m:t>
                    </m:r>
                    <m:d>
                      <m:dPr>
                        <m:begChr m:val="["/>
                        <m:endChr m:val="]"/>
                        <m:ctrlPr>
                          <a:rPr lang="en-US" sz="1100" b="0" i="1">
                            <a:solidFill>
                              <a:schemeClr val="tx1"/>
                            </a:solidFill>
                            <a:effectLst/>
                            <a:latin typeface="Cambria Math" panose="02040503050406030204" pitchFamily="18" charset="0"/>
                            <a:ea typeface="+mn-ea"/>
                            <a:cs typeface="+mn-cs"/>
                          </a:rPr>
                        </m:ctrlPr>
                      </m:dPr>
                      <m:e>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55∗3</m:t>
                            </m:r>
                          </m:e>
                        </m:d>
                        <m:r>
                          <a:rPr lang="en-US" sz="1100" b="0" i="1">
                            <a:solidFill>
                              <a:schemeClr val="tx1"/>
                            </a:solidFill>
                            <a:effectLst/>
                            <a:latin typeface="Cambria Math" panose="02040503050406030204" pitchFamily="18" charset="0"/>
                            <a:ea typeface="+mn-ea"/>
                            <a:cs typeface="+mn-cs"/>
                          </a:rPr>
                          <m:t>+2</m:t>
                        </m:r>
                      </m:e>
                    </m:d>
                    <m:r>
                      <a:rPr lang="en-US" sz="1100" b="0" i="1">
                        <a:solidFill>
                          <a:schemeClr val="tx1"/>
                        </a:solidFill>
                        <a:effectLst/>
                        <a:latin typeface="Cambria Math" panose="02040503050406030204" pitchFamily="18" charset="0"/>
                        <a:ea typeface="+mn-ea"/>
                        <a:cs typeface="+mn-cs"/>
                      </a:rPr>
                      <m:t>=22,044 </m:t>
                    </m:r>
                    <m:r>
                      <a:rPr lang="en-US" sz="1100" b="0" i="1">
                        <a:solidFill>
                          <a:schemeClr val="tx1"/>
                        </a:solidFill>
                        <a:effectLst/>
                        <a:latin typeface="Cambria Math" panose="02040503050406030204" pitchFamily="18" charset="0"/>
                        <a:ea typeface="+mn-ea"/>
                        <a:cs typeface="+mn-cs"/>
                      </a:rPr>
                      <m:t>𝑔𝑎𝑙𝑙𝑜𝑛𝑠</m:t>
                    </m:r>
                  </m:oMath>
                </m:oMathPara>
              </a14:m>
              <a:endParaRPr lang="en-US" sz="1100"/>
            </a:p>
          </xdr:txBody>
        </xdr:sp>
      </mc:Choice>
      <mc:Fallback xmlns="">
        <xdr:sp macro="" textlink="">
          <xdr:nvSpPr>
            <xdr:cNvPr id="12" name="TextBox 11">
              <a:extLst>
                <a:ext uri="{FF2B5EF4-FFF2-40B4-BE49-F238E27FC236}">
                  <a16:creationId xmlns:a16="http://schemas.microsoft.com/office/drawing/2014/main" id="{00000000-0008-0000-0000-00000D000000}"/>
                </a:ext>
              </a:extLst>
            </xdr:cNvPr>
            <xdr:cNvSpPr txBox="1"/>
          </xdr:nvSpPr>
          <xdr:spPr>
            <a:xfrm>
              <a:off x="1239001" y="24957515"/>
              <a:ext cx="311867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𝐼𝑛𝑑𝑜𝑜𝑟= 4∗33∗</a:t>
              </a:r>
              <a:r>
                <a:rPr lang="en-US" sz="1100" b="0" i="0">
                  <a:solidFill>
                    <a:schemeClr val="tx1"/>
                  </a:solidFill>
                  <a:effectLst/>
                  <a:latin typeface="Cambria Math" panose="02040503050406030204" pitchFamily="18" charset="0"/>
                  <a:ea typeface="+mn-ea"/>
                  <a:cs typeface="+mn-cs"/>
                </a:rPr>
                <a:t>[(55∗3)+2]=22,044 𝑔𝑎𝑙𝑙𝑜𝑛𝑠</a:t>
              </a:r>
              <a:endParaRPr lang="en-US" sz="1100"/>
            </a:p>
          </xdr:txBody>
        </xdr:sp>
      </mc:Fallback>
    </mc:AlternateContent>
    <xdr:clientData/>
  </xdr:oneCellAnchor>
  <xdr:twoCellAnchor editAs="oneCell">
    <xdr:from>
      <xdr:col>1</xdr:col>
      <xdr:colOff>47625</xdr:colOff>
      <xdr:row>41</xdr:row>
      <xdr:rowOff>209550</xdr:rowOff>
    </xdr:from>
    <xdr:to>
      <xdr:col>1</xdr:col>
      <xdr:colOff>4095750</xdr:colOff>
      <xdr:row>41</xdr:row>
      <xdr:rowOff>5126478</xdr:rowOff>
    </xdr:to>
    <xdr:pic>
      <xdr:nvPicPr>
        <xdr:cNvPr id="17" name="Picture 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732" y="26580193"/>
          <a:ext cx="4048125" cy="4916928"/>
        </a:xfrm>
        <a:prstGeom prst="rect">
          <a:avLst/>
        </a:prstGeom>
      </xdr:spPr>
    </xdr:pic>
    <xdr:clientData/>
  </xdr:twoCellAnchor>
  <xdr:twoCellAnchor editAs="oneCell">
    <xdr:from>
      <xdr:col>1</xdr:col>
      <xdr:colOff>81643</xdr:colOff>
      <xdr:row>43</xdr:row>
      <xdr:rowOff>231321</xdr:rowOff>
    </xdr:from>
    <xdr:to>
      <xdr:col>1</xdr:col>
      <xdr:colOff>4122870</xdr:colOff>
      <xdr:row>43</xdr:row>
      <xdr:rowOff>5143448</xdr:rowOff>
    </xdr:to>
    <xdr:pic>
      <xdr:nvPicPr>
        <xdr:cNvPr id="18" name="Picture 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32847642"/>
          <a:ext cx="4041227" cy="4912127"/>
        </a:xfrm>
        <a:prstGeom prst="rect">
          <a:avLst/>
        </a:prstGeom>
      </xdr:spPr>
    </xdr:pic>
    <xdr:clientData/>
  </xdr:twoCellAnchor>
  <xdr:twoCellAnchor editAs="oneCell">
    <xdr:from>
      <xdr:col>1</xdr:col>
      <xdr:colOff>28575</xdr:colOff>
      <xdr:row>48</xdr:row>
      <xdr:rowOff>609600</xdr:rowOff>
    </xdr:from>
    <xdr:to>
      <xdr:col>1</xdr:col>
      <xdr:colOff>4354488</xdr:colOff>
      <xdr:row>48</xdr:row>
      <xdr:rowOff>1914525</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41167050"/>
          <a:ext cx="4325913" cy="1304925"/>
        </a:xfrm>
        <a:prstGeom prst="rect">
          <a:avLst/>
        </a:prstGeom>
      </xdr:spPr>
    </xdr:pic>
    <xdr:clientData/>
  </xdr:twoCellAnchor>
  <xdr:twoCellAnchor editAs="oneCell">
    <xdr:from>
      <xdr:col>1</xdr:col>
      <xdr:colOff>28575</xdr:colOff>
      <xdr:row>71</xdr:row>
      <xdr:rowOff>257176</xdr:rowOff>
    </xdr:from>
    <xdr:to>
      <xdr:col>1</xdr:col>
      <xdr:colOff>4288156</xdr:colOff>
      <xdr:row>71</xdr:row>
      <xdr:rowOff>1438276</xdr:rowOff>
    </xdr:to>
    <xdr:pic>
      <xdr:nvPicPr>
        <xdr:cNvPr id="20" name="Picture 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 y="52501801"/>
          <a:ext cx="4259581" cy="1181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180975</xdr:colOff>
      <xdr:row>12</xdr:row>
      <xdr:rowOff>95250</xdr:rowOff>
    </xdr:from>
    <xdr:to>
      <xdr:col>28</xdr:col>
      <xdr:colOff>447675</xdr:colOff>
      <xdr:row>17</xdr:row>
      <xdr:rowOff>161925</xdr:rowOff>
    </xdr:to>
    <xdr:sp macro="" textlink="">
      <xdr:nvSpPr>
        <xdr:cNvPr id="11265" name="Button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28</xdr:col>
      <xdr:colOff>190500</xdr:colOff>
      <xdr:row>12</xdr:row>
      <xdr:rowOff>66675</xdr:rowOff>
    </xdr:from>
    <xdr:to>
      <xdr:col>28</xdr:col>
      <xdr:colOff>457200</xdr:colOff>
      <xdr:row>17</xdr:row>
      <xdr:rowOff>133350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28</xdr:col>
      <xdr:colOff>161925</xdr:colOff>
      <xdr:row>13</xdr:row>
      <xdr:rowOff>47625</xdr:rowOff>
    </xdr:from>
    <xdr:to>
      <xdr:col>28</xdr:col>
      <xdr:colOff>428625</xdr:colOff>
      <xdr:row>18</xdr:row>
      <xdr:rowOff>114300</xdr:rowOff>
    </xdr:to>
    <xdr:sp macro="" textlink="">
      <xdr:nvSpPr>
        <xdr:cNvPr id="1331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28</xdr:col>
      <xdr:colOff>180975</xdr:colOff>
      <xdr:row>12</xdr:row>
      <xdr:rowOff>85725</xdr:rowOff>
    </xdr:from>
    <xdr:to>
      <xdr:col>28</xdr:col>
      <xdr:colOff>447675</xdr:colOff>
      <xdr:row>17</xdr:row>
      <xdr:rowOff>152400</xdr:rowOff>
    </xdr:to>
    <xdr:sp macro="" textlink="">
      <xdr:nvSpPr>
        <xdr:cNvPr id="14337" name="Button 1" hidden="1">
          <a:extLst>
            <a:ext uri="{63B3BB69-23CF-44E3-9099-C40C66FF867C}">
              <a14:compatExt xmlns:a14="http://schemas.microsoft.com/office/drawing/2010/main"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85</xdr:row>
      <xdr:rowOff>152400</xdr:rowOff>
    </xdr:from>
    <xdr:to>
      <xdr:col>10</xdr:col>
      <xdr:colOff>19050</xdr:colOff>
      <xdr:row>92</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96</xdr:row>
      <xdr:rowOff>161925</xdr:rowOff>
    </xdr:from>
    <xdr:to>
      <xdr:col>10</xdr:col>
      <xdr:colOff>9525</xdr:colOff>
      <xdr:row>103</xdr:row>
      <xdr:rowOff>47625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107</xdr:row>
      <xdr:rowOff>171450</xdr:rowOff>
    </xdr:from>
    <xdr:to>
      <xdr:col>10</xdr:col>
      <xdr:colOff>9525</xdr:colOff>
      <xdr:row>114</xdr:row>
      <xdr:rowOff>57150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118</xdr:row>
      <xdr:rowOff>152400</xdr:rowOff>
    </xdr:from>
    <xdr:to>
      <xdr:col>9</xdr:col>
      <xdr:colOff>1628775</xdr:colOff>
      <xdr:row>125</xdr:row>
      <xdr:rowOff>38100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57150</xdr:colOff>
      <xdr:row>129</xdr:row>
      <xdr:rowOff>171450</xdr:rowOff>
    </xdr:from>
    <xdr:to>
      <xdr:col>10</xdr:col>
      <xdr:colOff>28575</xdr:colOff>
      <xdr:row>136</xdr:row>
      <xdr:rowOff>57150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xdr:colOff>
      <xdr:row>140</xdr:row>
      <xdr:rowOff>161925</xdr:rowOff>
    </xdr:from>
    <xdr:to>
      <xdr:col>10</xdr:col>
      <xdr:colOff>28575</xdr:colOff>
      <xdr:row>147</xdr:row>
      <xdr:rowOff>47625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28575</xdr:colOff>
      <xdr:row>151</xdr:row>
      <xdr:rowOff>142875</xdr:rowOff>
    </xdr:from>
    <xdr:to>
      <xdr:col>10</xdr:col>
      <xdr:colOff>0</xdr:colOff>
      <xdr:row>158</xdr:row>
      <xdr:rowOff>28575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19050</xdr:colOff>
      <xdr:row>162</xdr:row>
      <xdr:rowOff>180975</xdr:rowOff>
    </xdr:from>
    <xdr:to>
      <xdr:col>9</xdr:col>
      <xdr:colOff>1638300</xdr:colOff>
      <xdr:row>169</xdr:row>
      <xdr:rowOff>66675</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66675</xdr:colOff>
      <xdr:row>173</xdr:row>
      <xdr:rowOff>161925</xdr:rowOff>
    </xdr:from>
    <xdr:to>
      <xdr:col>10</xdr:col>
      <xdr:colOff>38100</xdr:colOff>
      <xdr:row>180</xdr:row>
      <xdr:rowOff>47625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47625</xdr:colOff>
      <xdr:row>184</xdr:row>
      <xdr:rowOff>180975</xdr:rowOff>
    </xdr:from>
    <xdr:to>
      <xdr:col>10</xdr:col>
      <xdr:colOff>19050</xdr:colOff>
      <xdr:row>191</xdr:row>
      <xdr:rowOff>66675</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57150</xdr:colOff>
      <xdr:row>195</xdr:row>
      <xdr:rowOff>171450</xdr:rowOff>
    </xdr:from>
    <xdr:to>
      <xdr:col>10</xdr:col>
      <xdr:colOff>28575</xdr:colOff>
      <xdr:row>202</xdr:row>
      <xdr:rowOff>57150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47625</xdr:colOff>
      <xdr:row>206</xdr:row>
      <xdr:rowOff>171450</xdr:rowOff>
    </xdr:from>
    <xdr:to>
      <xdr:col>10</xdr:col>
      <xdr:colOff>19050</xdr:colOff>
      <xdr:row>213</xdr:row>
      <xdr:rowOff>57150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217</xdr:row>
      <xdr:rowOff>142875</xdr:rowOff>
    </xdr:from>
    <xdr:to>
      <xdr:col>10</xdr:col>
      <xdr:colOff>38100</xdr:colOff>
      <xdr:row>224</xdr:row>
      <xdr:rowOff>28575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57150</xdr:colOff>
      <xdr:row>228</xdr:row>
      <xdr:rowOff>171450</xdr:rowOff>
    </xdr:from>
    <xdr:to>
      <xdr:col>10</xdr:col>
      <xdr:colOff>28575</xdr:colOff>
      <xdr:row>235</xdr:row>
      <xdr:rowOff>57150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57150</xdr:colOff>
      <xdr:row>239</xdr:row>
      <xdr:rowOff>171450</xdr:rowOff>
    </xdr:from>
    <xdr:to>
      <xdr:col>10</xdr:col>
      <xdr:colOff>28575</xdr:colOff>
      <xdr:row>246</xdr:row>
      <xdr:rowOff>57150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57150</xdr:colOff>
      <xdr:row>250</xdr:row>
      <xdr:rowOff>171450</xdr:rowOff>
    </xdr:from>
    <xdr:to>
      <xdr:col>10</xdr:col>
      <xdr:colOff>28575</xdr:colOff>
      <xdr:row>257</xdr:row>
      <xdr:rowOff>57150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57150</xdr:colOff>
      <xdr:row>261</xdr:row>
      <xdr:rowOff>142875</xdr:rowOff>
    </xdr:from>
    <xdr:to>
      <xdr:col>10</xdr:col>
      <xdr:colOff>28575</xdr:colOff>
      <xdr:row>268</xdr:row>
      <xdr:rowOff>28575</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57150</xdr:colOff>
      <xdr:row>272</xdr:row>
      <xdr:rowOff>152400</xdr:rowOff>
    </xdr:from>
    <xdr:to>
      <xdr:col>10</xdr:col>
      <xdr:colOff>28575</xdr:colOff>
      <xdr:row>279</xdr:row>
      <xdr:rowOff>38100</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57150</xdr:colOff>
      <xdr:row>283</xdr:row>
      <xdr:rowOff>152400</xdr:rowOff>
    </xdr:from>
    <xdr:to>
      <xdr:col>10</xdr:col>
      <xdr:colOff>28575</xdr:colOff>
      <xdr:row>290</xdr:row>
      <xdr:rowOff>38100</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66675</xdr:colOff>
      <xdr:row>294</xdr:row>
      <xdr:rowOff>161925</xdr:rowOff>
    </xdr:from>
    <xdr:to>
      <xdr:col>10</xdr:col>
      <xdr:colOff>38100</xdr:colOff>
      <xdr:row>301</xdr:row>
      <xdr:rowOff>47625</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66675</xdr:colOff>
      <xdr:row>305</xdr:row>
      <xdr:rowOff>161925</xdr:rowOff>
    </xdr:from>
    <xdr:to>
      <xdr:col>10</xdr:col>
      <xdr:colOff>38100</xdr:colOff>
      <xdr:row>312</xdr:row>
      <xdr:rowOff>47625</xdr:rowOff>
    </xdr:to>
    <xdr:graphicFrame macro="">
      <xdr:nvGraphicFramePr>
        <xdr:cNvPr id="22" name="Chart 2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76200</xdr:colOff>
      <xdr:row>316</xdr:row>
      <xdr:rowOff>152400</xdr:rowOff>
    </xdr:from>
    <xdr:to>
      <xdr:col>10</xdr:col>
      <xdr:colOff>47625</xdr:colOff>
      <xdr:row>323</xdr:row>
      <xdr:rowOff>38100</xdr:rowOff>
    </xdr:to>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57150</xdr:colOff>
      <xdr:row>327</xdr:row>
      <xdr:rowOff>142875</xdr:rowOff>
    </xdr:from>
    <xdr:to>
      <xdr:col>10</xdr:col>
      <xdr:colOff>28575</xdr:colOff>
      <xdr:row>334</xdr:row>
      <xdr:rowOff>28575</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57150</xdr:colOff>
      <xdr:row>338</xdr:row>
      <xdr:rowOff>171450</xdr:rowOff>
    </xdr:from>
    <xdr:to>
      <xdr:col>10</xdr:col>
      <xdr:colOff>28575</xdr:colOff>
      <xdr:row>345</xdr:row>
      <xdr:rowOff>57150</xdr:rowOff>
    </xdr:to>
    <xdr:graphicFrame macro="">
      <xdr:nvGraphicFramePr>
        <xdr:cNvPr id="26" name="Chart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38100</xdr:colOff>
      <xdr:row>349</xdr:row>
      <xdr:rowOff>152400</xdr:rowOff>
    </xdr:from>
    <xdr:to>
      <xdr:col>10</xdr:col>
      <xdr:colOff>9525</xdr:colOff>
      <xdr:row>356</xdr:row>
      <xdr:rowOff>38100</xdr:rowOff>
    </xdr:to>
    <xdr:graphicFrame macro="">
      <xdr:nvGraphicFramePr>
        <xdr:cNvPr id="27" name="Chart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38100</xdr:colOff>
      <xdr:row>360</xdr:row>
      <xdr:rowOff>152400</xdr:rowOff>
    </xdr:from>
    <xdr:to>
      <xdr:col>10</xdr:col>
      <xdr:colOff>9525</xdr:colOff>
      <xdr:row>367</xdr:row>
      <xdr:rowOff>38100</xdr:rowOff>
    </xdr:to>
    <xdr:graphicFrame macro="">
      <xdr:nvGraphicFramePr>
        <xdr:cNvPr id="28" name="Chart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38100</xdr:colOff>
      <xdr:row>371</xdr:row>
      <xdr:rowOff>152400</xdr:rowOff>
    </xdr:from>
    <xdr:to>
      <xdr:col>10</xdr:col>
      <xdr:colOff>9525</xdr:colOff>
      <xdr:row>378</xdr:row>
      <xdr:rowOff>38100</xdr:rowOff>
    </xdr:to>
    <xdr:graphicFrame macro="">
      <xdr:nvGraphicFramePr>
        <xdr:cNvPr id="29" name="Chart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47625</xdr:colOff>
      <xdr:row>382</xdr:row>
      <xdr:rowOff>152400</xdr:rowOff>
    </xdr:from>
    <xdr:to>
      <xdr:col>10</xdr:col>
      <xdr:colOff>19050</xdr:colOff>
      <xdr:row>389</xdr:row>
      <xdr:rowOff>38100</xdr:rowOff>
    </xdr:to>
    <xdr:graphicFrame macro="">
      <xdr:nvGraphicFramePr>
        <xdr:cNvPr id="30" name="Chart 29">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28575</xdr:colOff>
      <xdr:row>393</xdr:row>
      <xdr:rowOff>152400</xdr:rowOff>
    </xdr:from>
    <xdr:to>
      <xdr:col>10</xdr:col>
      <xdr:colOff>0</xdr:colOff>
      <xdr:row>400</xdr:row>
      <xdr:rowOff>38100</xdr:rowOff>
    </xdr:to>
    <xdr:graphicFrame macro="">
      <xdr:nvGraphicFramePr>
        <xdr:cNvPr id="31" name="Chart 30">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47625</xdr:colOff>
      <xdr:row>404</xdr:row>
      <xdr:rowOff>171450</xdr:rowOff>
    </xdr:from>
    <xdr:to>
      <xdr:col>10</xdr:col>
      <xdr:colOff>19050</xdr:colOff>
      <xdr:row>411</xdr:row>
      <xdr:rowOff>57150</xdr:rowOff>
    </xdr:to>
    <xdr:graphicFrame macro="">
      <xdr:nvGraphicFramePr>
        <xdr:cNvPr id="32" name="Chart 31">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47625</xdr:colOff>
      <xdr:row>415</xdr:row>
      <xdr:rowOff>152400</xdr:rowOff>
    </xdr:from>
    <xdr:to>
      <xdr:col>10</xdr:col>
      <xdr:colOff>19050</xdr:colOff>
      <xdr:row>422</xdr:row>
      <xdr:rowOff>38100</xdr:rowOff>
    </xdr:to>
    <xdr:graphicFrame macro="">
      <xdr:nvGraphicFramePr>
        <xdr:cNvPr id="33" name="Chart 32">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47625</xdr:colOff>
      <xdr:row>426</xdr:row>
      <xdr:rowOff>142875</xdr:rowOff>
    </xdr:from>
    <xdr:to>
      <xdr:col>10</xdr:col>
      <xdr:colOff>19050</xdr:colOff>
      <xdr:row>433</xdr:row>
      <xdr:rowOff>28575</xdr:rowOff>
    </xdr:to>
    <xdr:graphicFrame macro="">
      <xdr:nvGraphicFramePr>
        <xdr:cNvPr id="34" name="Chart 33">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57150</xdr:colOff>
      <xdr:row>437</xdr:row>
      <xdr:rowOff>142875</xdr:rowOff>
    </xdr:from>
    <xdr:to>
      <xdr:col>10</xdr:col>
      <xdr:colOff>28575</xdr:colOff>
      <xdr:row>444</xdr:row>
      <xdr:rowOff>28575</xdr:rowOff>
    </xdr:to>
    <xdr:graphicFrame macro="">
      <xdr:nvGraphicFramePr>
        <xdr:cNvPr id="35" name="Chart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57150</xdr:colOff>
      <xdr:row>448</xdr:row>
      <xdr:rowOff>152400</xdr:rowOff>
    </xdr:from>
    <xdr:to>
      <xdr:col>10</xdr:col>
      <xdr:colOff>28575</xdr:colOff>
      <xdr:row>455</xdr:row>
      <xdr:rowOff>38100</xdr:rowOff>
    </xdr:to>
    <xdr:graphicFrame macro="">
      <xdr:nvGraphicFramePr>
        <xdr:cNvPr id="36" name="Chart 35">
          <a:extLst>
            <a:ext uri="{FF2B5EF4-FFF2-40B4-BE49-F238E27FC236}">
              <a16:creationId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47625</xdr:colOff>
      <xdr:row>459</xdr:row>
      <xdr:rowOff>171450</xdr:rowOff>
    </xdr:from>
    <xdr:to>
      <xdr:col>10</xdr:col>
      <xdr:colOff>19050</xdr:colOff>
      <xdr:row>466</xdr:row>
      <xdr:rowOff>57150</xdr:rowOff>
    </xdr:to>
    <xdr:graphicFrame macro="">
      <xdr:nvGraphicFramePr>
        <xdr:cNvPr id="37" name="Chart 36">
          <a:extLst>
            <a:ext uri="{FF2B5EF4-FFF2-40B4-BE49-F238E27FC236}">
              <a16:creationId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47625</xdr:colOff>
      <xdr:row>470</xdr:row>
      <xdr:rowOff>152400</xdr:rowOff>
    </xdr:from>
    <xdr:to>
      <xdr:col>10</xdr:col>
      <xdr:colOff>19050</xdr:colOff>
      <xdr:row>477</xdr:row>
      <xdr:rowOff>38100</xdr:rowOff>
    </xdr:to>
    <xdr:graphicFrame macro="">
      <xdr:nvGraphicFramePr>
        <xdr:cNvPr id="38" name="Chart 37">
          <a:extLst>
            <a:ext uri="{FF2B5EF4-FFF2-40B4-BE49-F238E27FC236}">
              <a16:creationId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57150</xdr:colOff>
      <xdr:row>481</xdr:row>
      <xdr:rowOff>161925</xdr:rowOff>
    </xdr:from>
    <xdr:to>
      <xdr:col>10</xdr:col>
      <xdr:colOff>28575</xdr:colOff>
      <xdr:row>488</xdr:row>
      <xdr:rowOff>47625</xdr:rowOff>
    </xdr:to>
    <xdr:graphicFrame macro="">
      <xdr:nvGraphicFramePr>
        <xdr:cNvPr id="39" name="Chart 38">
          <a:extLst>
            <a:ext uri="{FF2B5EF4-FFF2-40B4-BE49-F238E27FC236}">
              <a16:creationId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57150</xdr:colOff>
      <xdr:row>492</xdr:row>
      <xdr:rowOff>142875</xdr:rowOff>
    </xdr:from>
    <xdr:to>
      <xdr:col>10</xdr:col>
      <xdr:colOff>28575</xdr:colOff>
      <xdr:row>499</xdr:row>
      <xdr:rowOff>28575</xdr:rowOff>
    </xdr:to>
    <xdr:graphicFrame macro="">
      <xdr:nvGraphicFramePr>
        <xdr:cNvPr id="40" name="Chart 39">
          <a:extLst>
            <a:ext uri="{FF2B5EF4-FFF2-40B4-BE49-F238E27FC236}">
              <a16:creationId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47625</xdr:colOff>
      <xdr:row>503</xdr:row>
      <xdr:rowOff>142875</xdr:rowOff>
    </xdr:from>
    <xdr:to>
      <xdr:col>10</xdr:col>
      <xdr:colOff>19050</xdr:colOff>
      <xdr:row>510</xdr:row>
      <xdr:rowOff>28575</xdr:rowOff>
    </xdr:to>
    <xdr:graphicFrame macro="">
      <xdr:nvGraphicFramePr>
        <xdr:cNvPr id="41" name="Chart 40">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47625</xdr:colOff>
      <xdr:row>514</xdr:row>
      <xdr:rowOff>171450</xdr:rowOff>
    </xdr:from>
    <xdr:to>
      <xdr:col>10</xdr:col>
      <xdr:colOff>19050</xdr:colOff>
      <xdr:row>521</xdr:row>
      <xdr:rowOff>57150</xdr:rowOff>
    </xdr:to>
    <xdr:graphicFrame macro="">
      <xdr:nvGraphicFramePr>
        <xdr:cNvPr id="42" name="Chart 41">
          <a:extLst>
            <a:ext uri="{FF2B5EF4-FFF2-40B4-BE49-F238E27FC236}">
              <a16:creationId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57150</xdr:colOff>
      <xdr:row>525</xdr:row>
      <xdr:rowOff>171450</xdr:rowOff>
    </xdr:from>
    <xdr:to>
      <xdr:col>10</xdr:col>
      <xdr:colOff>28575</xdr:colOff>
      <xdr:row>532</xdr:row>
      <xdr:rowOff>57150</xdr:rowOff>
    </xdr:to>
    <xdr:graphicFrame macro="">
      <xdr:nvGraphicFramePr>
        <xdr:cNvPr id="43" name="Chart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19050</xdr:colOff>
      <xdr:row>536</xdr:row>
      <xdr:rowOff>142875</xdr:rowOff>
    </xdr:from>
    <xdr:to>
      <xdr:col>9</xdr:col>
      <xdr:colOff>1638300</xdr:colOff>
      <xdr:row>543</xdr:row>
      <xdr:rowOff>28575</xdr:rowOff>
    </xdr:to>
    <xdr:graphicFrame macro="">
      <xdr:nvGraphicFramePr>
        <xdr:cNvPr id="44" name="Chart 43">
          <a:extLst>
            <a:ext uri="{FF2B5EF4-FFF2-40B4-BE49-F238E27FC236}">
              <a16:creationId xmlns:a16="http://schemas.microsoft.com/office/drawing/2014/main"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38100</xdr:colOff>
      <xdr:row>547</xdr:row>
      <xdr:rowOff>161925</xdr:rowOff>
    </xdr:from>
    <xdr:to>
      <xdr:col>10</xdr:col>
      <xdr:colOff>9525</xdr:colOff>
      <xdr:row>554</xdr:row>
      <xdr:rowOff>47625</xdr:rowOff>
    </xdr:to>
    <xdr:graphicFrame macro="">
      <xdr:nvGraphicFramePr>
        <xdr:cNvPr id="45" name="Chart 44">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19050</xdr:colOff>
      <xdr:row>558</xdr:row>
      <xdr:rowOff>171450</xdr:rowOff>
    </xdr:from>
    <xdr:to>
      <xdr:col>9</xdr:col>
      <xdr:colOff>1638300</xdr:colOff>
      <xdr:row>565</xdr:row>
      <xdr:rowOff>57150</xdr:rowOff>
    </xdr:to>
    <xdr:graphicFrame macro="">
      <xdr:nvGraphicFramePr>
        <xdr:cNvPr id="46" name="Chart 45">
          <a:extLst>
            <a:ext uri="{FF2B5EF4-FFF2-40B4-BE49-F238E27FC236}">
              <a16:creationId xmlns:a16="http://schemas.microsoft.com/office/drawing/2014/main"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19050</xdr:colOff>
      <xdr:row>569</xdr:row>
      <xdr:rowOff>152400</xdr:rowOff>
    </xdr:from>
    <xdr:to>
      <xdr:col>9</xdr:col>
      <xdr:colOff>1638300</xdr:colOff>
      <xdr:row>576</xdr:row>
      <xdr:rowOff>38100</xdr:rowOff>
    </xdr:to>
    <xdr:graphicFrame macro="">
      <xdr:nvGraphicFramePr>
        <xdr:cNvPr id="47" name="Chart 46">
          <a:extLst>
            <a:ext uri="{FF2B5EF4-FFF2-40B4-BE49-F238E27FC236}">
              <a16:creationId xmlns:a16="http://schemas.microsoft.com/office/drawing/2014/main"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28575</xdr:colOff>
      <xdr:row>580</xdr:row>
      <xdr:rowOff>171450</xdr:rowOff>
    </xdr:from>
    <xdr:to>
      <xdr:col>10</xdr:col>
      <xdr:colOff>0</xdr:colOff>
      <xdr:row>587</xdr:row>
      <xdr:rowOff>57150</xdr:rowOff>
    </xdr:to>
    <xdr:graphicFrame macro="">
      <xdr:nvGraphicFramePr>
        <xdr:cNvPr id="48" name="Chart 47">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38100</xdr:colOff>
      <xdr:row>591</xdr:row>
      <xdr:rowOff>142875</xdr:rowOff>
    </xdr:from>
    <xdr:to>
      <xdr:col>10</xdr:col>
      <xdr:colOff>9525</xdr:colOff>
      <xdr:row>598</xdr:row>
      <xdr:rowOff>28575</xdr:rowOff>
    </xdr:to>
    <xdr:graphicFrame macro="">
      <xdr:nvGraphicFramePr>
        <xdr:cNvPr id="49" name="Chart 48">
          <a:extLst>
            <a:ext uri="{FF2B5EF4-FFF2-40B4-BE49-F238E27FC236}">
              <a16:creationId xmlns:a16="http://schemas.microsoft.com/office/drawing/2014/main"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47625</xdr:colOff>
      <xdr:row>602</xdr:row>
      <xdr:rowOff>161925</xdr:rowOff>
    </xdr:from>
    <xdr:to>
      <xdr:col>10</xdr:col>
      <xdr:colOff>19050</xdr:colOff>
      <xdr:row>609</xdr:row>
      <xdr:rowOff>47625</xdr:rowOff>
    </xdr:to>
    <xdr:graphicFrame macro="">
      <xdr:nvGraphicFramePr>
        <xdr:cNvPr id="50" name="Chart 49">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66675</xdr:colOff>
      <xdr:row>613</xdr:row>
      <xdr:rowOff>142875</xdr:rowOff>
    </xdr:from>
    <xdr:to>
      <xdr:col>10</xdr:col>
      <xdr:colOff>38100</xdr:colOff>
      <xdr:row>620</xdr:row>
      <xdr:rowOff>28575</xdr:rowOff>
    </xdr:to>
    <xdr:graphicFrame macro="">
      <xdr:nvGraphicFramePr>
        <xdr:cNvPr id="51" name="Chart 50">
          <a:extLst>
            <a:ext uri="{FF2B5EF4-FFF2-40B4-BE49-F238E27FC236}">
              <a16:creationId xmlns:a16="http://schemas.microsoft.com/office/drawing/2014/main"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47625</xdr:colOff>
      <xdr:row>624</xdr:row>
      <xdr:rowOff>171450</xdr:rowOff>
    </xdr:from>
    <xdr:to>
      <xdr:col>10</xdr:col>
      <xdr:colOff>19050</xdr:colOff>
      <xdr:row>631</xdr:row>
      <xdr:rowOff>57150</xdr:rowOff>
    </xdr:to>
    <xdr:graphicFrame macro="">
      <xdr:nvGraphicFramePr>
        <xdr:cNvPr id="52" name="Chart 51">
          <a:extLst>
            <a:ext uri="{FF2B5EF4-FFF2-40B4-BE49-F238E27FC236}">
              <a16:creationId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9</xdr:col>
      <xdr:colOff>76200</xdr:colOff>
      <xdr:row>635</xdr:row>
      <xdr:rowOff>152400</xdr:rowOff>
    </xdr:from>
    <xdr:to>
      <xdr:col>10</xdr:col>
      <xdr:colOff>47625</xdr:colOff>
      <xdr:row>642</xdr:row>
      <xdr:rowOff>38100</xdr:rowOff>
    </xdr:to>
    <xdr:graphicFrame macro="">
      <xdr:nvGraphicFramePr>
        <xdr:cNvPr id="53" name="Chart 52">
          <a:extLst>
            <a:ext uri="{FF2B5EF4-FFF2-40B4-BE49-F238E27FC236}">
              <a16:creationId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114300</xdr:colOff>
      <xdr:row>12</xdr:row>
      <xdr:rowOff>123825</xdr:rowOff>
    </xdr:from>
    <xdr:to>
      <xdr:col>28</xdr:col>
      <xdr:colOff>476250</xdr:colOff>
      <xdr:row>19</xdr:row>
      <xdr:rowOff>142875</xdr:rowOff>
    </xdr:to>
    <xdr:sp macro="" textlink="">
      <xdr:nvSpPr>
        <xdr:cNvPr id="3073" name="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28</xdr:col>
      <xdr:colOff>200025</xdr:colOff>
      <xdr:row>12</xdr:row>
      <xdr:rowOff>85725</xdr:rowOff>
    </xdr:from>
    <xdr:to>
      <xdr:col>28</xdr:col>
      <xdr:colOff>466725</xdr:colOff>
      <xdr:row>17</xdr:row>
      <xdr:rowOff>152400</xdr:rowOff>
    </xdr:to>
    <xdr:sp macro="" textlink="">
      <xdr:nvSpPr>
        <xdr:cNvPr id="4097" name="Button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28</xdr:col>
      <xdr:colOff>180975</xdr:colOff>
      <xdr:row>12</xdr:row>
      <xdr:rowOff>85725</xdr:rowOff>
    </xdr:from>
    <xdr:to>
      <xdr:col>28</xdr:col>
      <xdr:colOff>447675</xdr:colOff>
      <xdr:row>17</xdr:row>
      <xdr:rowOff>152400</xdr:rowOff>
    </xdr:to>
    <xdr:sp macro="" textlink="">
      <xdr:nvSpPr>
        <xdr:cNvPr id="5122" name="Button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28</xdr:col>
      <xdr:colOff>180975</xdr:colOff>
      <xdr:row>12</xdr:row>
      <xdr:rowOff>76200</xdr:rowOff>
    </xdr:from>
    <xdr:to>
      <xdr:col>28</xdr:col>
      <xdr:colOff>447675</xdr:colOff>
      <xdr:row>17</xdr:row>
      <xdr:rowOff>142875</xdr:rowOff>
    </xdr:to>
    <xdr:sp macro="" textlink="">
      <xdr:nvSpPr>
        <xdr:cNvPr id="6145" name="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28</xdr:col>
      <xdr:colOff>152400</xdr:colOff>
      <xdr:row>12</xdr:row>
      <xdr:rowOff>95250</xdr:rowOff>
    </xdr:from>
    <xdr:to>
      <xdr:col>28</xdr:col>
      <xdr:colOff>419100</xdr:colOff>
      <xdr:row>17</xdr:row>
      <xdr:rowOff>161925</xdr:rowOff>
    </xdr:to>
    <xdr:sp macro="" textlink="">
      <xdr:nvSpPr>
        <xdr:cNvPr id="7169" name="Button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28</xdr:col>
      <xdr:colOff>228600</xdr:colOff>
      <xdr:row>12</xdr:row>
      <xdr:rowOff>95250</xdr:rowOff>
    </xdr:from>
    <xdr:to>
      <xdr:col>28</xdr:col>
      <xdr:colOff>495300</xdr:colOff>
      <xdr:row>17</xdr:row>
      <xdr:rowOff>161925</xdr:rowOff>
    </xdr:to>
    <xdr:sp macro="" textlink="">
      <xdr:nvSpPr>
        <xdr:cNvPr id="8193" name="Button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28</xdr:col>
      <xdr:colOff>171450</xdr:colOff>
      <xdr:row>12</xdr:row>
      <xdr:rowOff>104775</xdr:rowOff>
    </xdr:from>
    <xdr:to>
      <xdr:col>28</xdr:col>
      <xdr:colOff>447675</xdr:colOff>
      <xdr:row>17</xdr:row>
      <xdr:rowOff>171450</xdr:rowOff>
    </xdr:to>
    <xdr:sp macro="" textlink="">
      <xdr:nvSpPr>
        <xdr:cNvPr id="9217" name="Button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w="9525">
          <a:miter lim="800000"/>
          <a:headEnd/>
          <a:tailEnd/>
        </a:ln>
      </xdr:spPr>
      <xdr:txBody>
        <a:bodyPr vertOverflow="clip" vert="vert" wrap="square" lIns="45720" tIns="45720" rIns="45720" bIns="45720"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xdr:wsDr>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539B"/>
  </sheetPr>
  <dimension ref="A1:AA281"/>
  <sheetViews>
    <sheetView showGridLines="0" topLeftCell="A94" zoomScaleNormal="100" workbookViewId="0">
      <selection activeCell="E101" sqref="E101:H101"/>
    </sheetView>
  </sheetViews>
  <sheetFormatPr defaultColWidth="0" defaultRowHeight="20.100000000000001" customHeight="1" zeroHeight="1" x14ac:dyDescent="0.25"/>
  <cols>
    <col min="1" max="1" width="3.7109375" style="89" customWidth="1"/>
    <col min="2" max="2" width="4.7109375" style="89" customWidth="1"/>
    <col min="3" max="3" width="15.7109375" style="89" customWidth="1"/>
    <col min="4" max="4" width="3.7109375" style="89" customWidth="1"/>
    <col min="5" max="5" width="33.7109375" style="89" customWidth="1"/>
    <col min="6" max="6" width="7.7109375" style="89" customWidth="1"/>
    <col min="7" max="7" width="10.7109375" style="89" customWidth="1"/>
    <col min="8" max="8" width="3.7109375" style="89" customWidth="1"/>
    <col min="9" max="9" width="20.7109375" style="89" customWidth="1"/>
    <col min="10" max="10" width="3.7109375" style="89" customWidth="1"/>
    <col min="11" max="11" width="60.7109375" style="89" customWidth="1"/>
    <col min="12" max="12" width="1.7109375" style="89" customWidth="1"/>
    <col min="13" max="13" width="3.7109375" style="89" customWidth="1"/>
    <col min="14" max="14" width="20.7109375" style="89" customWidth="1"/>
    <col min="15" max="15" width="3.7109375" style="89" customWidth="1"/>
    <col min="16" max="16" width="42.5703125" style="89" hidden="1" customWidth="1"/>
    <col min="17" max="16384" width="10.7109375" style="89" hidden="1"/>
  </cols>
  <sheetData>
    <row r="1" spans="2:27" ht="20.100000000000001" customHeight="1" thickBot="1" x14ac:dyDescent="0.3">
      <c r="AA1" s="89" t="s">
        <v>0</v>
      </c>
    </row>
    <row r="2" spans="2:27" ht="20.100000000000001" customHeight="1" thickTop="1" thickBot="1" x14ac:dyDescent="0.3">
      <c r="B2" s="114">
        <v>0</v>
      </c>
      <c r="C2" s="333" t="s">
        <v>1</v>
      </c>
      <c r="D2" s="333"/>
      <c r="E2" s="333"/>
      <c r="F2" s="333"/>
      <c r="G2" s="333"/>
      <c r="H2" s="333"/>
      <c r="I2" s="333"/>
      <c r="J2" s="333"/>
      <c r="K2" s="333"/>
      <c r="L2" s="333"/>
      <c r="AA2" s="89" t="s">
        <v>2</v>
      </c>
    </row>
    <row r="3" spans="2:27" ht="12" customHeight="1" thickTop="1" thickBot="1" x14ac:dyDescent="0.3">
      <c r="B3" s="96"/>
      <c r="C3" s="106"/>
      <c r="D3" s="106"/>
      <c r="E3" s="106"/>
      <c r="F3" s="106"/>
      <c r="G3" s="106"/>
      <c r="H3" s="106"/>
      <c r="I3" s="106"/>
      <c r="J3" s="106"/>
      <c r="K3" s="106"/>
      <c r="L3" s="106"/>
      <c r="AA3" s="89" t="s">
        <v>3</v>
      </c>
    </row>
    <row r="4" spans="2:27" ht="20.100000000000001" customHeight="1" thickTop="1" thickBot="1" x14ac:dyDescent="0.3">
      <c r="B4" s="96"/>
      <c r="C4" s="315" t="s">
        <v>4</v>
      </c>
      <c r="D4" s="316"/>
      <c r="E4" s="317"/>
      <c r="F4" s="315" t="s">
        <v>5</v>
      </c>
      <c r="G4" s="317"/>
      <c r="H4" s="315" t="s">
        <v>6</v>
      </c>
      <c r="I4" s="317"/>
      <c r="J4" s="315" t="s">
        <v>7</v>
      </c>
      <c r="K4" s="317"/>
      <c r="L4" s="106"/>
    </row>
    <row r="5" spans="2:27" ht="20.100000000000001" customHeight="1" thickTop="1" thickBot="1" x14ac:dyDescent="0.3">
      <c r="B5" s="96"/>
      <c r="C5" s="292" t="s">
        <v>8</v>
      </c>
      <c r="D5" s="302"/>
      <c r="E5" s="293"/>
      <c r="F5" s="290" t="str">
        <f>C20</f>
        <v>Complete</v>
      </c>
      <c r="G5" s="291"/>
      <c r="H5" s="292" t="str">
        <f>C22</f>
        <v>Pesis</v>
      </c>
      <c r="I5" s="293"/>
      <c r="J5" s="303" t="str">
        <f>IF(ISBLANK(K21)=TRUE,"None",CHAR(34) &amp; LEFT(K21,50) &amp; IF(LEN(K21)&gt;50,"…","") &amp; CHAR(34))</f>
        <v>None</v>
      </c>
      <c r="K5" s="304"/>
      <c r="L5" s="106"/>
      <c r="AA5" s="89" t="s">
        <v>9</v>
      </c>
    </row>
    <row r="6" spans="2:27" ht="20.100000000000001" customHeight="1" thickTop="1" thickBot="1" x14ac:dyDescent="0.3">
      <c r="B6" s="96"/>
      <c r="C6" s="292" t="s">
        <v>10</v>
      </c>
      <c r="D6" s="302"/>
      <c r="E6" s="293"/>
      <c r="F6" s="290" t="str">
        <f>C30</f>
        <v>Complete</v>
      </c>
      <c r="G6" s="291"/>
      <c r="H6" s="292" t="str">
        <f>C32</f>
        <v>Pesis</v>
      </c>
      <c r="I6" s="293"/>
      <c r="J6" s="303" t="str">
        <f>IF(ISBLANK(K31)=TRUE,"None",CHAR(34) &amp; LEFT(K31,50) &amp; IF(LEN(K31)&gt;50,"…","") &amp; CHAR(34))</f>
        <v>"Make sure to confirm definitions are consistent wi…"</v>
      </c>
      <c r="K6" s="304"/>
      <c r="L6" s="106"/>
      <c r="AA6" s="89" t="s">
        <v>11</v>
      </c>
    </row>
    <row r="7" spans="2:27" ht="20.100000000000001" customHeight="1" thickTop="1" thickBot="1" x14ac:dyDescent="0.3">
      <c r="B7" s="96"/>
      <c r="C7" s="292" t="s">
        <v>12</v>
      </c>
      <c r="D7" s="302"/>
      <c r="E7" s="293"/>
      <c r="F7" s="290" t="str">
        <f>C46</f>
        <v>Complete</v>
      </c>
      <c r="G7" s="291"/>
      <c r="H7" s="292" t="str">
        <f>C48</f>
        <v>Pesis</v>
      </c>
      <c r="I7" s="293"/>
      <c r="J7" s="303" t="str">
        <f>IF(ISBLANK(K68)=TRUE,"None",CHAR(34) &amp; LEFT(K68,50) &amp; IF(LEN(K68)&gt;50,"…","") &amp; CHAR(34))</f>
        <v>None</v>
      </c>
      <c r="K7" s="304"/>
      <c r="L7" s="106"/>
    </row>
    <row r="8" spans="2:27" ht="20.100000000000001" customHeight="1" thickTop="1" thickBot="1" x14ac:dyDescent="0.3">
      <c r="B8" s="96"/>
      <c r="C8" s="292" t="s">
        <v>13</v>
      </c>
      <c r="D8" s="302"/>
      <c r="E8" s="293"/>
      <c r="F8" s="290" t="str">
        <f>C101</f>
        <v>Complete</v>
      </c>
      <c r="G8" s="291"/>
      <c r="H8" s="292" t="str">
        <f>C103</f>
        <v>Pesis</v>
      </c>
      <c r="I8" s="293"/>
      <c r="J8" s="303" t="str">
        <f>IF(ISBLANK(K102)=TRUE,"None",CHAR(34) &amp; LEFT(K102,50) &amp; IF(LEN(K102)&gt;50,"…","") &amp; CHAR(34))</f>
        <v>None</v>
      </c>
      <c r="K8" s="304"/>
      <c r="L8" s="106"/>
    </row>
    <row r="9" spans="2:27" ht="20.100000000000001" customHeight="1" thickTop="1" thickBot="1" x14ac:dyDescent="0.3">
      <c r="B9" s="96"/>
      <c r="C9" s="292" t="s">
        <v>14</v>
      </c>
      <c r="D9" s="302"/>
      <c r="E9" s="293"/>
      <c r="F9" s="290" t="str">
        <f>C112</f>
        <v>Not Started</v>
      </c>
      <c r="G9" s="291"/>
      <c r="H9" s="292" t="str">
        <f>C114</f>
        <v>PM Staff</v>
      </c>
      <c r="I9" s="293"/>
      <c r="J9" s="303" t="str">
        <f>IF(ISBLANK(K113)=TRUE,"None",CHAR(34) &amp; LEFT(K113,50) &amp; IF(LEN(K113)&gt;50,"…","") &amp; CHAR(34))</f>
        <v>"New and improved Macro automatically allows vendor…"</v>
      </c>
      <c r="K9" s="304"/>
      <c r="L9" s="106"/>
    </row>
    <row r="10" spans="2:27" ht="20.100000000000001" customHeight="1" thickTop="1" thickBot="1" x14ac:dyDescent="0.3">
      <c r="B10" s="96"/>
      <c r="C10" s="334" t="str">
        <f>B117</f>
        <v>RFP Released</v>
      </c>
      <c r="D10" s="335"/>
      <c r="E10" s="335"/>
      <c r="F10" s="335"/>
      <c r="G10" s="335"/>
      <c r="H10" s="335"/>
      <c r="I10" s="335"/>
      <c r="J10" s="335"/>
      <c r="K10" s="336"/>
      <c r="L10" s="106"/>
    </row>
    <row r="11" spans="2:27" ht="20.100000000000001" customHeight="1" thickTop="1" thickBot="1" x14ac:dyDescent="0.3">
      <c r="B11" s="96"/>
      <c r="C11" s="275" t="s">
        <v>15</v>
      </c>
      <c r="D11" s="277"/>
      <c r="E11" s="276"/>
      <c r="F11" s="290" t="str">
        <f>C121</f>
        <v>Not Started</v>
      </c>
      <c r="G11" s="291"/>
      <c r="H11" s="292" t="str">
        <f>C123</f>
        <v>PM Staff</v>
      </c>
      <c r="I11" s="293"/>
      <c r="J11" s="303" t="str">
        <f>IF(ISBLANK(G122)=TRUE,"None",CHAR(34) &amp; LEFT(G122,50) &amp; IF(LEN(G122)&gt;50,"…","") &amp; CHAR(34))</f>
        <v>None</v>
      </c>
      <c r="K11" s="304"/>
      <c r="L11" s="106"/>
    </row>
    <row r="12" spans="2:27" ht="20.100000000000001" customHeight="1" thickTop="1" thickBot="1" x14ac:dyDescent="0.3">
      <c r="B12" s="96"/>
      <c r="C12" s="292" t="s">
        <v>16</v>
      </c>
      <c r="D12" s="302"/>
      <c r="E12" s="293"/>
      <c r="F12" s="290" t="str">
        <f>C129</f>
        <v>Not Started</v>
      </c>
      <c r="G12" s="291"/>
      <c r="H12" s="292" t="str">
        <f>C131</f>
        <v>PM Staff</v>
      </c>
      <c r="I12" s="293"/>
      <c r="J12" s="303" t="str">
        <f>IF(ISBLANK(G130)=TRUE,"None",CHAR(34) &amp; LEFT(G130,50) &amp; IF(LEN(G130)&gt;50,"…","") &amp; CHAR(34))</f>
        <v>None</v>
      </c>
      <c r="K12" s="304"/>
      <c r="L12" s="106"/>
    </row>
    <row r="13" spans="2:27" ht="20.100000000000001" customHeight="1" thickTop="1" thickBot="1" x14ac:dyDescent="0.3">
      <c r="B13" s="96"/>
      <c r="C13" s="292" t="s">
        <v>17</v>
      </c>
      <c r="D13" s="302"/>
      <c r="E13" s="293"/>
      <c r="F13" s="290" t="str">
        <f>C136</f>
        <v>Not Started</v>
      </c>
      <c r="G13" s="291"/>
      <c r="H13" s="292" t="str">
        <f>C138</f>
        <v>PM Staff</v>
      </c>
      <c r="I13" s="293"/>
      <c r="J13" s="303" t="str">
        <f>IF(ISBLANK(K137)=TRUE,"None",CHAR(34) &amp; LEFT(K137,50) &amp; IF(LEN(K137)&gt;50,"…","") &amp; CHAR(34))</f>
        <v>"Run filters by opening filter XLSM worksheet until…"</v>
      </c>
      <c r="K13" s="304"/>
      <c r="L13" s="106"/>
    </row>
    <row r="14" spans="2:27" ht="20.100000000000001" customHeight="1" thickTop="1" thickBot="1" x14ac:dyDescent="0.3">
      <c r="B14" s="96"/>
      <c r="C14" s="292" t="s">
        <v>18</v>
      </c>
      <c r="D14" s="302"/>
      <c r="E14" s="293"/>
      <c r="F14" s="290" t="str">
        <f>C147</f>
        <v>Not Started</v>
      </c>
      <c r="G14" s="291"/>
      <c r="H14" s="292" t="str">
        <f>C149</f>
        <v>PM Staff</v>
      </c>
      <c r="I14" s="293"/>
      <c r="J14" s="303" t="str">
        <f>IF(ISBLANK(I149)=TRUE,"None",CHAR(34) &amp; LEFT(I149,50) &amp; IF(LEN(I149)&gt;50,"…","") &amp; CHAR(34))</f>
        <v>None</v>
      </c>
      <c r="K14" s="304"/>
      <c r="L14" s="106"/>
    </row>
    <row r="15" spans="2:27" ht="20.100000000000001" customHeight="1" thickTop="1" thickBot="1" x14ac:dyDescent="0.3">
      <c r="B15" s="96"/>
      <c r="C15" s="292" t="s">
        <v>19</v>
      </c>
      <c r="D15" s="302"/>
      <c r="E15" s="293"/>
      <c r="F15" s="290" t="str">
        <f>C218</f>
        <v>Not Started</v>
      </c>
      <c r="G15" s="291"/>
      <c r="H15" s="292" t="str">
        <f>C220</f>
        <v>PM Staff</v>
      </c>
      <c r="I15" s="293"/>
      <c r="J15" s="303" t="str">
        <f>IF(ISBLANK(I219)=TRUE,"None",CHAR(34) &amp; LEFT(I219,50) &amp; IF(LEN(I219)&gt;50,"…","") &amp; CHAR(34))</f>
        <v>None</v>
      </c>
      <c r="K15" s="304"/>
      <c r="L15" s="106"/>
    </row>
    <row r="16" spans="2:27" ht="12" customHeight="1" thickTop="1" thickBot="1" x14ac:dyDescent="0.3">
      <c r="B16" s="96"/>
      <c r="C16" s="106"/>
      <c r="D16" s="106"/>
      <c r="E16" s="106"/>
      <c r="F16" s="106"/>
      <c r="G16" s="106"/>
      <c r="H16" s="106"/>
      <c r="I16" s="106"/>
      <c r="J16" s="106"/>
      <c r="K16" s="106"/>
      <c r="L16" s="106"/>
    </row>
    <row r="17" spans="2:12" ht="20.100000000000001" customHeight="1" thickTop="1" thickBot="1" x14ac:dyDescent="0.3"/>
    <row r="18" spans="2:12" ht="20.100000000000001" customHeight="1" thickTop="1" thickBot="1" x14ac:dyDescent="0.3">
      <c r="B18" s="141">
        <v>1</v>
      </c>
      <c r="C18" s="305" t="s">
        <v>20</v>
      </c>
      <c r="D18" s="305"/>
      <c r="E18" s="305"/>
      <c r="F18" s="305"/>
      <c r="G18" s="305"/>
      <c r="H18" s="305"/>
      <c r="I18" s="305"/>
      <c r="J18" s="305"/>
      <c r="K18" s="305"/>
      <c r="L18" s="305"/>
    </row>
    <row r="19" spans="2:12" ht="12" customHeight="1" thickTop="1" thickBot="1" x14ac:dyDescent="0.3">
      <c r="B19" s="97"/>
      <c r="C19" s="97"/>
      <c r="D19" s="97"/>
      <c r="E19" s="97"/>
      <c r="F19" s="97"/>
      <c r="G19" s="97"/>
      <c r="H19" s="97"/>
      <c r="I19" s="97"/>
      <c r="J19" s="97"/>
      <c r="K19" s="97"/>
      <c r="L19" s="97"/>
    </row>
    <row r="20" spans="2:12" ht="20.100000000000001" customHeight="1" thickTop="1" thickBot="1" x14ac:dyDescent="0.3">
      <c r="B20" s="97"/>
      <c r="C20" s="96" t="s">
        <v>3</v>
      </c>
      <c r="D20" s="97"/>
      <c r="E20" s="294" t="s">
        <v>21</v>
      </c>
      <c r="F20" s="295"/>
      <c r="G20" s="295"/>
      <c r="H20" s="115"/>
      <c r="I20" s="203" t="s">
        <v>22</v>
      </c>
      <c r="J20" s="106"/>
      <c r="K20" s="279" t="s">
        <v>23</v>
      </c>
      <c r="L20" s="97"/>
    </row>
    <row r="21" spans="2:12" ht="20.100000000000001" customHeight="1" thickTop="1" thickBot="1" x14ac:dyDescent="0.3">
      <c r="B21" s="97"/>
      <c r="C21" s="97"/>
      <c r="D21" s="97"/>
      <c r="E21" s="91" t="s">
        <v>24</v>
      </c>
      <c r="F21" s="97"/>
      <c r="G21" s="93" t="s">
        <v>25</v>
      </c>
      <c r="H21" s="188"/>
      <c r="I21" s="93" t="s">
        <v>9</v>
      </c>
      <c r="J21" s="201"/>
      <c r="K21" s="308"/>
      <c r="L21" s="99"/>
    </row>
    <row r="22" spans="2:12" ht="20.100000000000001" customHeight="1" thickTop="1" thickBot="1" x14ac:dyDescent="0.3">
      <c r="B22" s="97"/>
      <c r="C22" s="105" t="s">
        <v>26</v>
      </c>
      <c r="D22" s="97"/>
      <c r="E22" s="91" t="s">
        <v>27</v>
      </c>
      <c r="F22" s="97"/>
      <c r="G22" s="193" t="s">
        <v>28</v>
      </c>
      <c r="H22" s="190"/>
      <c r="I22" s="202"/>
      <c r="J22" s="201"/>
      <c r="K22" s="311"/>
      <c r="L22" s="99"/>
    </row>
    <row r="23" spans="2:12" ht="20.100000000000001" customHeight="1" thickTop="1" thickBot="1" x14ac:dyDescent="0.3">
      <c r="B23" s="97"/>
      <c r="C23" s="97"/>
      <c r="D23" s="97"/>
      <c r="E23" s="245" t="s">
        <v>29</v>
      </c>
      <c r="F23" s="97"/>
      <c r="G23" s="189"/>
      <c r="H23" s="190"/>
      <c r="I23" s="203" t="s">
        <v>30</v>
      </c>
      <c r="J23" s="201"/>
      <c r="K23" s="311"/>
      <c r="L23" s="97"/>
    </row>
    <row r="24" spans="2:12" ht="20.100000000000001" customHeight="1" thickTop="1" thickBot="1" x14ac:dyDescent="0.3">
      <c r="B24" s="97"/>
      <c r="C24" s="97"/>
      <c r="D24" s="97"/>
      <c r="E24" s="92"/>
      <c r="F24" s="97"/>
      <c r="G24" s="189"/>
      <c r="H24" s="190"/>
      <c r="I24" s="93" t="s">
        <v>9</v>
      </c>
      <c r="J24" s="201"/>
      <c r="K24" s="311"/>
      <c r="L24" s="97"/>
    </row>
    <row r="25" spans="2:12" ht="20.100000000000001" customHeight="1" thickTop="1" thickBot="1" x14ac:dyDescent="0.3">
      <c r="B25" s="97"/>
      <c r="C25" s="97"/>
      <c r="D25" s="97"/>
      <c r="E25" s="91" t="s">
        <v>31</v>
      </c>
      <c r="F25" s="97"/>
      <c r="G25" s="191"/>
      <c r="H25" s="192"/>
      <c r="I25" s="206" t="s">
        <v>32</v>
      </c>
      <c r="J25" s="201"/>
      <c r="K25" s="314"/>
      <c r="L25" s="97"/>
    </row>
    <row r="26" spans="2:12" ht="12" customHeight="1" thickTop="1" thickBot="1" x14ac:dyDescent="0.3">
      <c r="B26" s="97"/>
      <c r="C26" s="97"/>
      <c r="D26" s="97"/>
      <c r="E26" s="97"/>
      <c r="F26" s="97"/>
      <c r="G26" s="97"/>
      <c r="H26" s="97"/>
      <c r="I26" s="97"/>
      <c r="J26" s="97"/>
      <c r="K26" s="97"/>
      <c r="L26" s="97"/>
    </row>
    <row r="27" spans="2:12" ht="20.100000000000001" customHeight="1" thickTop="1" thickBot="1" x14ac:dyDescent="0.3"/>
    <row r="28" spans="2:12" ht="20.100000000000001" customHeight="1" thickTop="1" thickBot="1" x14ac:dyDescent="0.3">
      <c r="B28" s="141">
        <v>2</v>
      </c>
      <c r="C28" s="305" t="s">
        <v>33</v>
      </c>
      <c r="D28" s="305"/>
      <c r="E28" s="305"/>
      <c r="F28" s="305"/>
      <c r="G28" s="305"/>
      <c r="H28" s="305"/>
      <c r="I28" s="305"/>
      <c r="J28" s="305"/>
      <c r="K28" s="305"/>
      <c r="L28" s="305"/>
    </row>
    <row r="29" spans="2:12" ht="12" customHeight="1" thickTop="1" thickBot="1" x14ac:dyDescent="0.3">
      <c r="B29" s="96"/>
      <c r="C29" s="106"/>
      <c r="D29" s="106"/>
      <c r="E29" s="106"/>
      <c r="F29" s="106"/>
      <c r="G29" s="106"/>
      <c r="H29" s="106"/>
      <c r="I29" s="106"/>
      <c r="J29" s="106"/>
      <c r="K29" s="106"/>
      <c r="L29" s="106"/>
    </row>
    <row r="30" spans="2:12" ht="20.100000000000001" customHeight="1" thickTop="1" thickBot="1" x14ac:dyDescent="0.3">
      <c r="B30" s="97"/>
      <c r="C30" s="96" t="s">
        <v>3</v>
      </c>
      <c r="D30" s="97"/>
      <c r="E30" s="280" t="s">
        <v>34</v>
      </c>
      <c r="F30" s="112" t="s">
        <v>35</v>
      </c>
      <c r="G30" s="112" t="s">
        <v>36</v>
      </c>
      <c r="H30" s="96"/>
      <c r="I30" s="112" t="s">
        <v>37</v>
      </c>
      <c r="J30" s="96"/>
      <c r="K30" s="113" t="s">
        <v>23</v>
      </c>
      <c r="L30" s="97"/>
    </row>
    <row r="31" spans="2:12" ht="20.100000000000001" customHeight="1" thickTop="1" thickBot="1" x14ac:dyDescent="0.3">
      <c r="B31" s="97"/>
      <c r="C31" s="97"/>
      <c r="D31" s="97"/>
      <c r="E31" s="98" t="s">
        <v>38</v>
      </c>
      <c r="F31" s="93" t="s">
        <v>39</v>
      </c>
      <c r="G31" s="93">
        <v>4</v>
      </c>
      <c r="H31" s="99"/>
      <c r="I31" s="94">
        <v>0.9</v>
      </c>
      <c r="J31" s="110"/>
      <c r="K31" s="318" t="s">
        <v>40</v>
      </c>
      <c r="L31" s="99"/>
    </row>
    <row r="32" spans="2:12" ht="20.100000000000001" customHeight="1" thickTop="1" thickBot="1" x14ac:dyDescent="0.3">
      <c r="B32" s="97"/>
      <c r="C32" s="105" t="s">
        <v>26</v>
      </c>
      <c r="D32" s="97"/>
      <c r="E32" s="98" t="s">
        <v>41</v>
      </c>
      <c r="F32" s="93" t="s">
        <v>42</v>
      </c>
      <c r="G32" s="93">
        <v>2</v>
      </c>
      <c r="H32" s="99"/>
      <c r="I32" s="95">
        <v>0.8</v>
      </c>
      <c r="J32" s="110"/>
      <c r="K32" s="319"/>
      <c r="L32" s="99"/>
    </row>
    <row r="33" spans="2:14" ht="20.100000000000001" customHeight="1" thickTop="1" thickBot="1" x14ac:dyDescent="0.3">
      <c r="B33" s="97"/>
      <c r="C33" s="97"/>
      <c r="D33" s="97"/>
      <c r="E33" s="98" t="s">
        <v>43</v>
      </c>
      <c r="F33" s="93" t="s">
        <v>44</v>
      </c>
      <c r="G33" s="93">
        <v>1</v>
      </c>
      <c r="H33" s="99"/>
      <c r="I33" s="143">
        <v>0</v>
      </c>
      <c r="J33" s="111"/>
      <c r="K33" s="320"/>
      <c r="L33" s="99"/>
    </row>
    <row r="34" spans="2:14" ht="12" customHeight="1" thickTop="1" thickBot="1" x14ac:dyDescent="0.3">
      <c r="B34" s="97"/>
      <c r="C34" s="99"/>
      <c r="D34" s="103"/>
      <c r="E34" s="104"/>
      <c r="F34" s="99" t="s">
        <v>45</v>
      </c>
      <c r="G34" s="99"/>
      <c r="H34" s="99"/>
      <c r="I34" s="99"/>
      <c r="J34" s="99"/>
      <c r="K34" s="99"/>
      <c r="L34" s="99"/>
    </row>
    <row r="35" spans="2:14" ht="20.100000000000001" customHeight="1" thickTop="1" thickBot="1" x14ac:dyDescent="0.3">
      <c r="B35" s="97"/>
      <c r="C35" s="90"/>
      <c r="D35" s="97"/>
      <c r="E35" s="280" t="s">
        <v>46</v>
      </c>
      <c r="F35" s="112" t="s">
        <v>35</v>
      </c>
      <c r="G35" s="112" t="s">
        <v>47</v>
      </c>
      <c r="H35" s="315" t="s">
        <v>48</v>
      </c>
      <c r="I35" s="316"/>
      <c r="J35" s="316"/>
      <c r="K35" s="317"/>
      <c r="L35" s="97"/>
    </row>
    <row r="36" spans="2:14" ht="65.099999999999994" customHeight="1" thickTop="1" thickBot="1" x14ac:dyDescent="0.3">
      <c r="B36" s="97"/>
      <c r="C36" s="90"/>
      <c r="D36" s="97"/>
      <c r="E36" s="91" t="s">
        <v>9</v>
      </c>
      <c r="F36" s="93" t="s">
        <v>49</v>
      </c>
      <c r="G36" s="100">
        <v>1</v>
      </c>
      <c r="H36" s="337" t="s">
        <v>50</v>
      </c>
      <c r="I36" s="338"/>
      <c r="J36" s="338"/>
      <c r="K36" s="339"/>
      <c r="L36" s="101"/>
    </row>
    <row r="37" spans="2:14" ht="30" customHeight="1" thickTop="1" thickBot="1" x14ac:dyDescent="0.3">
      <c r="B37" s="97"/>
      <c r="C37" s="90"/>
      <c r="D37" s="97"/>
      <c r="E37" s="91" t="s">
        <v>51</v>
      </c>
      <c r="F37" s="93" t="s">
        <v>39</v>
      </c>
      <c r="G37" s="100">
        <v>0.5</v>
      </c>
      <c r="H37" s="337" t="s">
        <v>52</v>
      </c>
      <c r="I37" s="338"/>
      <c r="J37" s="338"/>
      <c r="K37" s="339"/>
      <c r="L37" s="101"/>
    </row>
    <row r="38" spans="2:14" ht="45" customHeight="1" thickTop="1" thickBot="1" x14ac:dyDescent="0.3">
      <c r="B38" s="97"/>
      <c r="C38" s="90"/>
      <c r="D38" s="97"/>
      <c r="E38" s="91" t="s">
        <v>53</v>
      </c>
      <c r="F38" s="93" t="s">
        <v>54</v>
      </c>
      <c r="G38" s="100">
        <v>0.5</v>
      </c>
      <c r="H38" s="337" t="s">
        <v>55</v>
      </c>
      <c r="I38" s="338"/>
      <c r="J38" s="338"/>
      <c r="K38" s="339"/>
      <c r="L38" s="101"/>
    </row>
    <row r="39" spans="2:14" ht="30" customHeight="1" thickTop="1" thickBot="1" x14ac:dyDescent="0.3">
      <c r="B39" s="97"/>
      <c r="C39" s="97"/>
      <c r="D39" s="97"/>
      <c r="E39" s="91" t="s">
        <v>56</v>
      </c>
      <c r="F39" s="93" t="s">
        <v>57</v>
      </c>
      <c r="G39" s="100">
        <v>0</v>
      </c>
      <c r="H39" s="337" t="s">
        <v>58</v>
      </c>
      <c r="I39" s="338"/>
      <c r="J39" s="338"/>
      <c r="K39" s="339"/>
      <c r="L39" s="101"/>
    </row>
    <row r="40" spans="2:14" ht="30" customHeight="1" thickTop="1" thickBot="1" x14ac:dyDescent="0.3">
      <c r="B40" s="97"/>
      <c r="C40" s="97"/>
      <c r="D40" s="97"/>
      <c r="E40" s="91" t="s">
        <v>59</v>
      </c>
      <c r="F40" s="93" t="s">
        <v>60</v>
      </c>
      <c r="G40" s="100">
        <v>0.5</v>
      </c>
      <c r="H40" s="337" t="s">
        <v>61</v>
      </c>
      <c r="I40" s="338"/>
      <c r="J40" s="338"/>
      <c r="K40" s="339"/>
      <c r="L40" s="101"/>
    </row>
    <row r="41" spans="2:14" ht="30" customHeight="1" thickTop="1" thickBot="1" x14ac:dyDescent="0.3">
      <c r="B41" s="97"/>
      <c r="C41" s="97"/>
      <c r="D41" s="97"/>
      <c r="E41" s="91" t="s">
        <v>62</v>
      </c>
      <c r="F41" s="93" t="s">
        <v>63</v>
      </c>
      <c r="G41" s="100">
        <v>0</v>
      </c>
      <c r="H41" s="337" t="s">
        <v>64</v>
      </c>
      <c r="I41" s="338"/>
      <c r="J41" s="338"/>
      <c r="K41" s="339"/>
      <c r="L41" s="101"/>
    </row>
    <row r="42" spans="2:14" ht="12" customHeight="1" thickTop="1" thickBot="1" x14ac:dyDescent="0.3">
      <c r="B42" s="97"/>
      <c r="C42" s="97"/>
      <c r="D42" s="97"/>
      <c r="E42" s="102"/>
      <c r="F42" s="99"/>
      <c r="G42" s="101"/>
      <c r="H42" s="101"/>
      <c r="I42" s="101"/>
      <c r="J42" s="101"/>
      <c r="K42" s="101"/>
      <c r="L42" s="101"/>
    </row>
    <row r="43" spans="2:14" ht="20.100000000000001" customHeight="1" thickTop="1" thickBot="1" x14ac:dyDescent="0.3"/>
    <row r="44" spans="2:14" ht="20.100000000000001" customHeight="1" thickTop="1" thickBot="1" x14ac:dyDescent="0.3">
      <c r="B44" s="141">
        <v>3</v>
      </c>
      <c r="C44" s="305" t="s">
        <v>65</v>
      </c>
      <c r="D44" s="305"/>
      <c r="E44" s="305"/>
      <c r="F44" s="305"/>
      <c r="G44" s="305"/>
      <c r="H44" s="305"/>
      <c r="I44" s="305"/>
      <c r="J44" s="305"/>
      <c r="K44" s="305"/>
      <c r="L44" s="305"/>
    </row>
    <row r="45" spans="2:14" ht="12" customHeight="1" thickTop="1" thickBot="1" x14ac:dyDescent="0.3">
      <c r="B45" s="96"/>
      <c r="C45" s="106"/>
      <c r="D45" s="106"/>
      <c r="E45" s="106"/>
      <c r="F45" s="106"/>
      <c r="G45" s="106"/>
      <c r="H45" s="106"/>
      <c r="I45" s="106"/>
      <c r="J45" s="106"/>
      <c r="K45" s="106"/>
      <c r="L45" s="106"/>
    </row>
    <row r="46" spans="2:14" ht="20.100000000000001" customHeight="1" thickTop="1" thickBot="1" x14ac:dyDescent="0.3">
      <c r="B46" s="97"/>
      <c r="C46" s="96" t="s">
        <v>3</v>
      </c>
      <c r="D46" s="97"/>
      <c r="E46" s="280" t="s">
        <v>66</v>
      </c>
      <c r="F46" s="112" t="s">
        <v>67</v>
      </c>
      <c r="G46" s="112" t="s">
        <v>68</v>
      </c>
      <c r="H46" s="96"/>
      <c r="I46" s="119" t="s">
        <v>69</v>
      </c>
      <c r="J46" s="115"/>
      <c r="K46" s="280" t="s">
        <v>70</v>
      </c>
      <c r="L46" s="97"/>
      <c r="N46" s="240" t="s">
        <v>71</v>
      </c>
    </row>
    <row r="47" spans="2:14" ht="20.100000000000001" customHeight="1" thickTop="1" thickBot="1" x14ac:dyDescent="0.3">
      <c r="B47" s="97"/>
      <c r="C47" s="97"/>
      <c r="D47" s="97"/>
      <c r="E47" s="91" t="s">
        <v>72</v>
      </c>
      <c r="F47" s="108" t="s">
        <v>73</v>
      </c>
      <c r="G47" s="109">
        <v>0.1</v>
      </c>
      <c r="H47" s="107"/>
      <c r="I47" s="96" t="s">
        <v>3</v>
      </c>
      <c r="J47" s="116"/>
      <c r="K47" s="97"/>
      <c r="L47" s="97"/>
      <c r="N47" s="241">
        <f>SUMPRODUCT(--ISNA(MATCH('Account Management'!$C$13:$C$117,$F$31:$F$34,0)))-COUNTIF('Account Management'!$C$13:$C$117,"")</f>
        <v>0</v>
      </c>
    </row>
    <row r="48" spans="2:14" ht="20.100000000000001" customHeight="1" thickTop="1" thickBot="1" x14ac:dyDescent="0.3">
      <c r="B48" s="97"/>
      <c r="C48" s="105" t="s">
        <v>26</v>
      </c>
      <c r="D48" s="97"/>
      <c r="E48" s="91" t="s">
        <v>74</v>
      </c>
      <c r="F48" s="108" t="s">
        <v>75</v>
      </c>
      <c r="G48" s="109">
        <v>0.1</v>
      </c>
      <c r="H48" s="107"/>
      <c r="I48" s="96" t="s">
        <v>3</v>
      </c>
      <c r="J48" s="117"/>
      <c r="K48" s="97"/>
      <c r="L48" s="97"/>
      <c r="N48" s="241">
        <f>SUMPRODUCT(--ISNA(MATCH(Billing!$C$13:$C$102,$F$31:$F$34,0)))-COUNTIF(Billing!$C$13:$C$102,"")</f>
        <v>0</v>
      </c>
    </row>
    <row r="49" spans="2:14" ht="20.100000000000001" customHeight="1" thickTop="1" thickBot="1" x14ac:dyDescent="0.3">
      <c r="B49" s="97"/>
      <c r="C49" s="97"/>
      <c r="D49" s="97"/>
      <c r="E49" s="91" t="s">
        <v>76</v>
      </c>
      <c r="F49" s="108" t="s">
        <v>77</v>
      </c>
      <c r="G49" s="109">
        <v>0.1</v>
      </c>
      <c r="H49" s="107"/>
      <c r="I49" s="96" t="s">
        <v>3</v>
      </c>
      <c r="J49" s="117"/>
      <c r="K49" s="97"/>
      <c r="L49" s="97"/>
      <c r="N49" s="241">
        <f>SUMPRODUCT(--ISNA(MATCH('Customer Portal'!$C$13:$C$60,$F$31:$F$34,0)))-COUNTIF('Customer Portal'!$C$13:$C$60,"")</f>
        <v>0</v>
      </c>
    </row>
    <row r="50" spans="2:14" ht="20.100000000000001" customHeight="1" thickTop="1" thickBot="1" x14ac:dyDescent="0.3">
      <c r="B50" s="97"/>
      <c r="C50" s="97"/>
      <c r="D50" s="97"/>
      <c r="E50" s="91" t="s">
        <v>78</v>
      </c>
      <c r="F50" s="108" t="s">
        <v>79</v>
      </c>
      <c r="G50" s="109">
        <v>0.1</v>
      </c>
      <c r="H50" s="107"/>
      <c r="I50" s="96" t="s">
        <v>3</v>
      </c>
      <c r="J50" s="117"/>
      <c r="K50" s="97"/>
      <c r="L50" s="97"/>
      <c r="N50" s="241">
        <f>SUMPRODUCT(--ISNA(MATCH(Delinquency!$C$13:$C$54,$F$31:$F$34,0)))-COUNTIF(Delinquency!$C$13:$C$54,"")</f>
        <v>0</v>
      </c>
    </row>
    <row r="51" spans="2:14" ht="20.100000000000001" customHeight="1" thickTop="1" thickBot="1" x14ac:dyDescent="0.3">
      <c r="B51" s="97"/>
      <c r="C51" s="97"/>
      <c r="D51" s="97"/>
      <c r="E51" s="91" t="s">
        <v>80</v>
      </c>
      <c r="F51" s="108" t="s">
        <v>81</v>
      </c>
      <c r="G51" s="109">
        <v>0.1</v>
      </c>
      <c r="H51" s="107"/>
      <c r="I51" s="96" t="s">
        <v>3</v>
      </c>
      <c r="J51" s="117"/>
      <c r="K51" s="123" t="s">
        <v>82</v>
      </c>
      <c r="L51" s="97"/>
      <c r="N51" s="241">
        <f>SUMPRODUCT(--ISNA(MATCH('Device Management'!$C$13:$C$62,$F$31:$F$34,0)))-COUNTIF('Device Management'!$C$13:$C$62,"")</f>
        <v>0</v>
      </c>
    </row>
    <row r="52" spans="2:14" ht="20.100000000000001" customHeight="1" thickTop="1" thickBot="1" x14ac:dyDescent="0.3">
      <c r="B52" s="97"/>
      <c r="C52" s="97"/>
      <c r="D52" s="97"/>
      <c r="E52" s="91" t="s">
        <v>83</v>
      </c>
      <c r="F52" s="108" t="s">
        <v>84</v>
      </c>
      <c r="G52" s="109">
        <v>0.1</v>
      </c>
      <c r="H52" s="107"/>
      <c r="I52" s="96" t="s">
        <v>3</v>
      </c>
      <c r="J52" s="118"/>
      <c r="K52" s="340" t="s">
        <v>85</v>
      </c>
      <c r="L52" s="97"/>
      <c r="N52" s="241">
        <f>SUMPRODUCT(--ISNA(MATCH('General and Technical'!$C$13:$C$253,$F$31:$F$34,0)))-COUNTIF('General and Technical'!$C$13:$C$253,"")</f>
        <v>0</v>
      </c>
    </row>
    <row r="53" spans="2:14" ht="20.100000000000001" customHeight="1" thickTop="1" thickBot="1" x14ac:dyDescent="0.3">
      <c r="B53" s="97"/>
      <c r="C53" s="97"/>
      <c r="D53" s="97"/>
      <c r="E53" s="91" t="s">
        <v>86</v>
      </c>
      <c r="F53" s="108" t="s">
        <v>87</v>
      </c>
      <c r="G53" s="109">
        <v>0.1</v>
      </c>
      <c r="H53" s="107"/>
      <c r="I53" s="96" t="s">
        <v>3</v>
      </c>
      <c r="J53" s="121"/>
      <c r="K53" s="341"/>
      <c r="L53" s="97"/>
      <c r="N53" s="241">
        <f>SUMPRODUCT(--ISNA(MATCH('Payment Processing'!$C$13:$C$59,$F$31:$F$34,0)))-COUNTIF('Payment Processing'!$C$13:$C$59,"")</f>
        <v>0</v>
      </c>
    </row>
    <row r="54" spans="2:14" ht="20.100000000000001" customHeight="1" thickTop="1" thickBot="1" x14ac:dyDescent="0.3">
      <c r="B54" s="97"/>
      <c r="C54" s="97"/>
      <c r="D54" s="97"/>
      <c r="E54" s="91" t="s">
        <v>88</v>
      </c>
      <c r="F54" s="108" t="s">
        <v>89</v>
      </c>
      <c r="G54" s="109">
        <v>0.1</v>
      </c>
      <c r="H54" s="107"/>
      <c r="I54" s="96" t="s">
        <v>3</v>
      </c>
      <c r="J54" s="115"/>
      <c r="K54" s="341"/>
      <c r="L54" s="97"/>
      <c r="N54" s="241">
        <f>SUMPRODUCT(--ISNA(MATCH(Rates!$C$13:$C$98,$F$31:$F$34,0)))-COUNTIF(Rates!$C$13:$C$98,"")</f>
        <v>0</v>
      </c>
    </row>
    <row r="55" spans="2:14" ht="20.100000000000001" customHeight="1" thickTop="1" thickBot="1" x14ac:dyDescent="0.3">
      <c r="B55" s="97"/>
      <c r="C55" s="97"/>
      <c r="D55" s="97"/>
      <c r="E55" s="91" t="s">
        <v>90</v>
      </c>
      <c r="F55" s="108" t="s">
        <v>91</v>
      </c>
      <c r="G55" s="109">
        <v>0.1</v>
      </c>
      <c r="H55" s="107"/>
      <c r="I55" s="96" t="s">
        <v>3</v>
      </c>
      <c r="J55" s="122"/>
      <c r="K55" s="341"/>
      <c r="L55" s="97"/>
      <c r="N55" s="241">
        <f>SUMPRODUCT(--ISNA(MATCH('Reporting and Analysis'!$C$13:$C$81,$F$31:$F$34,0)))-COUNTIF('Reporting and Analysis'!$C$13:$C$81,"")</f>
        <v>0</v>
      </c>
    </row>
    <row r="56" spans="2:14" ht="20.100000000000001" customHeight="1" thickTop="1" thickBot="1" x14ac:dyDescent="0.3">
      <c r="B56" s="97"/>
      <c r="C56" s="97"/>
      <c r="D56" s="97"/>
      <c r="E56" s="91" t="s">
        <v>92</v>
      </c>
      <c r="F56" s="108" t="s">
        <v>93</v>
      </c>
      <c r="G56" s="109">
        <v>0.1</v>
      </c>
      <c r="H56" s="107"/>
      <c r="I56" s="96" t="s">
        <v>3</v>
      </c>
      <c r="J56" s="122"/>
      <c r="K56" s="341"/>
      <c r="L56" s="97"/>
      <c r="N56" s="241">
        <f>SUMPRODUCT(--ISNA(MATCH('Service and Work Orders'!$C$13:$C$52,$F$31:$F$34,0)))-COUNTIF('Service and Work Orders'!$C$13:$C$52,"")</f>
        <v>0</v>
      </c>
    </row>
    <row r="57" spans="2:14" ht="20.100000000000001" customHeight="1" thickTop="1" thickBot="1" x14ac:dyDescent="0.3">
      <c r="B57" s="97"/>
      <c r="C57" s="97"/>
      <c r="D57" s="97"/>
      <c r="E57" s="91" t="s">
        <v>94</v>
      </c>
      <c r="F57" s="108" t="s">
        <v>95</v>
      </c>
      <c r="G57" s="109"/>
      <c r="H57" s="107"/>
      <c r="I57" s="96" t="s">
        <v>0</v>
      </c>
      <c r="J57" s="122"/>
      <c r="K57" s="341"/>
      <c r="L57" s="97"/>
      <c r="N57" s="241">
        <f>SUMPRODUCT(--ISNA(MATCH('Module 11'!$C$13:$C$1012,$F$31:$F$34,0)))-COUNTIF('Module 11'!$C$13:$C$1012,"")</f>
        <v>0</v>
      </c>
    </row>
    <row r="58" spans="2:14" ht="20.100000000000001" customHeight="1" thickTop="1" thickBot="1" x14ac:dyDescent="0.3">
      <c r="B58" s="97"/>
      <c r="C58" s="97"/>
      <c r="D58" s="97"/>
      <c r="E58" s="91" t="s">
        <v>96</v>
      </c>
      <c r="F58" s="108" t="s">
        <v>97</v>
      </c>
      <c r="G58" s="109"/>
      <c r="H58" s="107"/>
      <c r="I58" s="96" t="s">
        <v>0</v>
      </c>
      <c r="J58" s="122"/>
      <c r="K58" s="341"/>
      <c r="L58" s="97"/>
      <c r="N58" s="241">
        <f>SUMPRODUCT(--ISNA(MATCH('Module 12'!$C$13:$C$1012,$F$31:$F$34,0)))-COUNTIF('Module 12'!$C$13:$C$1012,"")</f>
        <v>0</v>
      </c>
    </row>
    <row r="59" spans="2:14" ht="20.100000000000001" customHeight="1" thickTop="1" thickBot="1" x14ac:dyDescent="0.3">
      <c r="B59" s="97"/>
      <c r="C59" s="97"/>
      <c r="D59" s="97"/>
      <c r="E59" s="91" t="s">
        <v>98</v>
      </c>
      <c r="F59" s="108" t="s">
        <v>99</v>
      </c>
      <c r="G59" s="109"/>
      <c r="H59" s="107"/>
      <c r="I59" s="96" t="s">
        <v>0</v>
      </c>
      <c r="J59" s="122"/>
      <c r="K59" s="341"/>
      <c r="L59" s="97"/>
      <c r="N59" s="241" t="e">
        <f>SUMPRODUCT(--ISNA(MATCH('Module 13'!#REF!,$F$31:$F$34,0)))-COUNTIF('Module 13'!#REF!,"")</f>
        <v>#REF!</v>
      </c>
    </row>
    <row r="60" spans="2:14" ht="20.100000000000001" customHeight="1" thickTop="1" thickBot="1" x14ac:dyDescent="0.3">
      <c r="B60" s="97"/>
      <c r="C60" s="97"/>
      <c r="D60" s="97"/>
      <c r="E60" s="91" t="s">
        <v>100</v>
      </c>
      <c r="F60" s="108" t="s">
        <v>101</v>
      </c>
      <c r="G60" s="109"/>
      <c r="H60" s="107"/>
      <c r="I60" s="96" t="s">
        <v>0</v>
      </c>
      <c r="J60" s="122"/>
      <c r="K60" s="341"/>
      <c r="L60" s="97"/>
      <c r="N60" s="241" t="e">
        <f>SUMPRODUCT(--ISNA(MATCH('Module 14'!#REF!,$F$31:$F$34,0)))-COUNTIF('Module 14'!#REF!,"")</f>
        <v>#REF!</v>
      </c>
    </row>
    <row r="61" spans="2:14" ht="20.100000000000001" customHeight="1" thickTop="1" thickBot="1" x14ac:dyDescent="0.3">
      <c r="B61" s="97"/>
      <c r="C61" s="97"/>
      <c r="D61" s="97"/>
      <c r="E61" s="91" t="s">
        <v>102</v>
      </c>
      <c r="F61" s="108" t="s">
        <v>103</v>
      </c>
      <c r="G61" s="109"/>
      <c r="H61" s="107"/>
      <c r="I61" s="96" t="s">
        <v>0</v>
      </c>
      <c r="J61" s="107"/>
      <c r="K61" s="341"/>
      <c r="L61" s="97"/>
      <c r="N61" s="241" t="e">
        <f>SUMPRODUCT(--ISNA(MATCH('Module 15'!#REF!,$F$31:$F$34,0)))-COUNTIF('Module 15'!#REF!,"")</f>
        <v>#REF!</v>
      </c>
    </row>
    <row r="62" spans="2:14" ht="20.100000000000001" customHeight="1" thickTop="1" thickBot="1" x14ac:dyDescent="0.3">
      <c r="B62" s="97"/>
      <c r="C62" s="97"/>
      <c r="D62" s="97"/>
      <c r="E62" s="91" t="s">
        <v>104</v>
      </c>
      <c r="F62" s="108" t="s">
        <v>105</v>
      </c>
      <c r="G62" s="109"/>
      <c r="H62" s="107"/>
      <c r="I62" s="96" t="s">
        <v>0</v>
      </c>
      <c r="J62" s="107"/>
      <c r="K62" s="341"/>
      <c r="L62" s="97"/>
      <c r="N62" s="241" t="e">
        <f>SUMPRODUCT(--ISNA(MATCH('Module 16'!#REF!,$F$31:$F$34,0)))-COUNTIF('Module 16'!#REF!,"")</f>
        <v>#REF!</v>
      </c>
    </row>
    <row r="63" spans="2:14" ht="20.100000000000001" customHeight="1" thickTop="1" thickBot="1" x14ac:dyDescent="0.3">
      <c r="B63" s="97"/>
      <c r="C63" s="97"/>
      <c r="D63" s="97"/>
      <c r="E63" s="91" t="s">
        <v>106</v>
      </c>
      <c r="F63" s="108" t="s">
        <v>107</v>
      </c>
      <c r="G63" s="109"/>
      <c r="H63" s="107"/>
      <c r="I63" s="96" t="s">
        <v>0</v>
      </c>
      <c r="J63" s="107"/>
      <c r="K63" s="341"/>
      <c r="L63" s="97"/>
      <c r="N63" s="241" t="e">
        <f>SUMPRODUCT(--ISNA(MATCH('Module 17'!#REF!,$F$31:$F$34,0)))-COUNTIF('Module 17'!#REF!,"")</f>
        <v>#REF!</v>
      </c>
    </row>
    <row r="64" spans="2:14" ht="20.100000000000001" customHeight="1" thickTop="1" thickBot="1" x14ac:dyDescent="0.3">
      <c r="B64" s="97"/>
      <c r="C64" s="97"/>
      <c r="D64" s="97"/>
      <c r="E64" s="91" t="s">
        <v>108</v>
      </c>
      <c r="F64" s="108" t="s">
        <v>109</v>
      </c>
      <c r="G64" s="109"/>
      <c r="H64" s="107"/>
      <c r="I64" s="96" t="s">
        <v>0</v>
      </c>
      <c r="J64" s="107"/>
      <c r="K64" s="341"/>
      <c r="L64" s="97"/>
      <c r="N64" s="241" t="e">
        <f>SUMPRODUCT(--ISNA(MATCH('Module 18'!#REF!,$F$31:$F$34,0)))-COUNTIF('Module 18'!#REF!,"")</f>
        <v>#REF!</v>
      </c>
    </row>
    <row r="65" spans="2:14" ht="20.100000000000001" customHeight="1" thickTop="1" thickBot="1" x14ac:dyDescent="0.3">
      <c r="B65" s="97"/>
      <c r="C65" s="97"/>
      <c r="D65" s="97"/>
      <c r="E65" s="91" t="s">
        <v>110</v>
      </c>
      <c r="F65" s="108" t="s">
        <v>111</v>
      </c>
      <c r="G65" s="109"/>
      <c r="H65" s="107"/>
      <c r="I65" s="96" t="s">
        <v>0</v>
      </c>
      <c r="J65" s="107"/>
      <c r="K65" s="341"/>
      <c r="L65" s="97"/>
      <c r="N65" s="241" t="e">
        <f>SUMPRODUCT(--ISNA(MATCH('Module 19'!#REF!,$F$31:$F$34,0)))-COUNTIF('Module 19'!#REF!,"")</f>
        <v>#REF!</v>
      </c>
    </row>
    <row r="66" spans="2:14" ht="20.100000000000001" customHeight="1" thickTop="1" thickBot="1" x14ac:dyDescent="0.3">
      <c r="B66" s="97"/>
      <c r="C66" s="97"/>
      <c r="D66" s="97"/>
      <c r="E66" s="91" t="s">
        <v>112</v>
      </c>
      <c r="F66" s="108" t="s">
        <v>113</v>
      </c>
      <c r="G66" s="109"/>
      <c r="H66" s="107"/>
      <c r="I66" s="96" t="s">
        <v>0</v>
      </c>
      <c r="J66" s="107"/>
      <c r="K66" s="90"/>
      <c r="L66" s="97"/>
      <c r="N66" s="241" t="e">
        <f>SUMPRODUCT(--ISNA(MATCH('Module 20'!#REF!,$F$31:$F$34,0)))-COUNTIF('Module 20'!#REF!,"")</f>
        <v>#REF!</v>
      </c>
    </row>
    <row r="67" spans="2:14" ht="20.100000000000001" customHeight="1" thickTop="1" thickBot="1" x14ac:dyDescent="0.3">
      <c r="B67" s="97"/>
      <c r="C67" s="97"/>
      <c r="D67" s="97"/>
      <c r="E67" s="91" t="s">
        <v>114</v>
      </c>
      <c r="F67" s="108" t="s">
        <v>115</v>
      </c>
      <c r="G67" s="109"/>
      <c r="H67" s="107"/>
      <c r="I67" s="96" t="s">
        <v>0</v>
      </c>
      <c r="J67" s="107"/>
      <c r="K67" s="278" t="s">
        <v>23</v>
      </c>
      <c r="L67" s="97"/>
      <c r="N67" s="241" t="e">
        <f>SUMPRODUCT(--ISNA(MATCH('Module 21'!#REF!,$F$31:$F$34,0)))-COUNTIF('Module 21'!#REF!,"")</f>
        <v>#REF!</v>
      </c>
    </row>
    <row r="68" spans="2:14" ht="20.100000000000001" customHeight="1" thickTop="1" thickBot="1" x14ac:dyDescent="0.3">
      <c r="B68" s="97"/>
      <c r="C68" s="97"/>
      <c r="D68" s="97"/>
      <c r="E68" s="91" t="s">
        <v>116</v>
      </c>
      <c r="F68" s="108" t="s">
        <v>117</v>
      </c>
      <c r="G68" s="109"/>
      <c r="H68" s="107"/>
      <c r="I68" s="96" t="s">
        <v>0</v>
      </c>
      <c r="J68" s="107"/>
      <c r="K68" s="345"/>
      <c r="L68" s="97"/>
      <c r="N68" s="241" t="e">
        <f>SUMPRODUCT(--ISNA(MATCH('Module 22'!#REF!,$F$31:$F$34,0)))-COUNTIF('Module 22'!#REF!,"")</f>
        <v>#REF!</v>
      </c>
    </row>
    <row r="69" spans="2:14" ht="20.100000000000001" customHeight="1" thickTop="1" thickBot="1" x14ac:dyDescent="0.3">
      <c r="B69" s="97"/>
      <c r="C69" s="97"/>
      <c r="D69" s="97"/>
      <c r="E69" s="91" t="s">
        <v>118</v>
      </c>
      <c r="F69" s="108" t="s">
        <v>119</v>
      </c>
      <c r="G69" s="109"/>
      <c r="H69" s="107"/>
      <c r="I69" s="96" t="s">
        <v>0</v>
      </c>
      <c r="J69" s="107"/>
      <c r="K69" s="346"/>
      <c r="L69" s="97"/>
      <c r="N69" s="241" t="e">
        <f>SUMPRODUCT(--ISNA(MATCH('Module 23'!#REF!,$F$31:$F$34,0)))-COUNTIF('Module 23'!#REF!,"")</f>
        <v>#REF!</v>
      </c>
    </row>
    <row r="70" spans="2:14" ht="20.100000000000001" customHeight="1" thickTop="1" thickBot="1" x14ac:dyDescent="0.3">
      <c r="B70" s="97"/>
      <c r="C70" s="97"/>
      <c r="D70" s="97"/>
      <c r="E70" s="91" t="s">
        <v>120</v>
      </c>
      <c r="F70" s="108" t="s">
        <v>121</v>
      </c>
      <c r="G70" s="109"/>
      <c r="H70" s="107"/>
      <c r="I70" s="96" t="s">
        <v>0</v>
      </c>
      <c r="J70" s="107"/>
      <c r="K70" s="346"/>
      <c r="L70" s="97"/>
      <c r="N70" s="241" t="e">
        <f>SUMPRODUCT(--ISNA(MATCH('Module 24'!#REF!,$F$31:$F$34,0)))-COUNTIF('Module 24'!#REF!,"")</f>
        <v>#REF!</v>
      </c>
    </row>
    <row r="71" spans="2:14" ht="20.100000000000001" customHeight="1" thickTop="1" thickBot="1" x14ac:dyDescent="0.3">
      <c r="B71" s="97"/>
      <c r="C71" s="97"/>
      <c r="D71" s="97"/>
      <c r="E71" s="91" t="s">
        <v>122</v>
      </c>
      <c r="F71" s="108" t="s">
        <v>123</v>
      </c>
      <c r="G71" s="109"/>
      <c r="H71" s="107"/>
      <c r="I71" s="96" t="s">
        <v>0</v>
      </c>
      <c r="J71" s="107"/>
      <c r="K71" s="346"/>
      <c r="L71" s="97"/>
      <c r="N71" s="241" t="e">
        <f>SUMPRODUCT(--ISNA(MATCH('Module 25'!#REF!,$F$31:$F$34,0)))-COUNTIF('Module 25'!#REF!,"")</f>
        <v>#REF!</v>
      </c>
    </row>
    <row r="72" spans="2:14" ht="20.100000000000001" customHeight="1" thickTop="1" thickBot="1" x14ac:dyDescent="0.3">
      <c r="B72" s="97"/>
      <c r="C72" s="97"/>
      <c r="D72" s="97"/>
      <c r="E72" s="91" t="s">
        <v>124</v>
      </c>
      <c r="F72" s="108" t="s">
        <v>125</v>
      </c>
      <c r="G72" s="109"/>
      <c r="H72" s="107"/>
      <c r="I72" s="96" t="s">
        <v>0</v>
      </c>
      <c r="J72" s="107"/>
      <c r="K72" s="346"/>
      <c r="L72" s="97"/>
      <c r="N72" s="241" t="e">
        <f>SUMPRODUCT(--ISNA(MATCH('Module 26'!#REF!,$F$31:$F$34,0)))-COUNTIF('Module 26'!#REF!,"")</f>
        <v>#REF!</v>
      </c>
    </row>
    <row r="73" spans="2:14" ht="20.100000000000001" customHeight="1" thickTop="1" thickBot="1" x14ac:dyDescent="0.3">
      <c r="B73" s="97"/>
      <c r="C73" s="97"/>
      <c r="D73" s="97"/>
      <c r="E73" s="91" t="s">
        <v>126</v>
      </c>
      <c r="F73" s="108" t="s">
        <v>127</v>
      </c>
      <c r="G73" s="109"/>
      <c r="H73" s="107"/>
      <c r="I73" s="96" t="s">
        <v>0</v>
      </c>
      <c r="J73" s="107"/>
      <c r="K73" s="347"/>
      <c r="L73" s="97"/>
      <c r="N73" s="241" t="e">
        <f>SUMPRODUCT(--ISNA(MATCH('Module 27'!#REF!,$F$31:$F$34,0)))-COUNTIF('Module 27'!#REF!,"")</f>
        <v>#REF!</v>
      </c>
    </row>
    <row r="74" spans="2:14" ht="20.100000000000001" customHeight="1" thickTop="1" thickBot="1" x14ac:dyDescent="0.3">
      <c r="B74" s="97"/>
      <c r="C74" s="97"/>
      <c r="D74" s="97"/>
      <c r="E74" s="91" t="s">
        <v>128</v>
      </c>
      <c r="F74" s="108" t="s">
        <v>129</v>
      </c>
      <c r="G74" s="109"/>
      <c r="H74" s="107"/>
      <c r="I74" s="96" t="s">
        <v>0</v>
      </c>
      <c r="J74" s="107"/>
      <c r="K74" s="90"/>
      <c r="L74" s="97"/>
      <c r="N74" s="241" t="e">
        <f>SUMPRODUCT(--ISNA(MATCH('Module 28'!#REF!,$F$31:$F$34,0)))-COUNTIF('Module 28'!#REF!,"")</f>
        <v>#REF!</v>
      </c>
    </row>
    <row r="75" spans="2:14" ht="20.100000000000001" customHeight="1" thickTop="1" thickBot="1" x14ac:dyDescent="0.3">
      <c r="B75" s="97"/>
      <c r="C75" s="97"/>
      <c r="D75" s="97"/>
      <c r="E75" s="91" t="s">
        <v>130</v>
      </c>
      <c r="F75" s="108" t="s">
        <v>131</v>
      </c>
      <c r="G75" s="109"/>
      <c r="H75" s="107"/>
      <c r="I75" s="96" t="s">
        <v>0</v>
      </c>
      <c r="J75" s="107"/>
      <c r="K75" s="97"/>
      <c r="L75" s="97"/>
      <c r="N75" s="241" t="e">
        <f>SUMPRODUCT(--ISNA(MATCH('Module 29'!#REF!,$F$31:$F$34,0)))-COUNTIF('Module 29'!#REF!,"")</f>
        <v>#REF!</v>
      </c>
    </row>
    <row r="76" spans="2:14" ht="20.100000000000001" customHeight="1" thickTop="1" thickBot="1" x14ac:dyDescent="0.3">
      <c r="B76" s="97"/>
      <c r="C76" s="97"/>
      <c r="D76" s="97"/>
      <c r="E76" s="91" t="s">
        <v>132</v>
      </c>
      <c r="F76" s="108" t="s">
        <v>133</v>
      </c>
      <c r="G76" s="109"/>
      <c r="H76" s="107"/>
      <c r="I76" s="96" t="s">
        <v>0</v>
      </c>
      <c r="J76" s="107"/>
      <c r="K76" s="97"/>
      <c r="L76" s="97"/>
      <c r="N76" s="241" t="e">
        <f>SUMPRODUCT(--ISNA(MATCH('Module 30'!#REF!,$F$31:$F$34,0)))-COUNTIF('Module 30'!#REF!,"")</f>
        <v>#REF!</v>
      </c>
    </row>
    <row r="77" spans="2:14" ht="20.100000000000001" customHeight="1" thickTop="1" thickBot="1" x14ac:dyDescent="0.3">
      <c r="B77" s="97"/>
      <c r="C77" s="97"/>
      <c r="D77" s="97"/>
      <c r="E77" s="91" t="s">
        <v>134</v>
      </c>
      <c r="F77" s="108" t="s">
        <v>135</v>
      </c>
      <c r="G77" s="109"/>
      <c r="H77" s="107"/>
      <c r="I77" s="96" t="s">
        <v>0</v>
      </c>
      <c r="J77" s="107"/>
      <c r="K77" s="97"/>
      <c r="L77" s="97"/>
      <c r="N77" s="241" t="e">
        <f>SUMPRODUCT(--ISNA(MATCH('Module 31'!#REF!,$F$31:$F$34,0)))-COUNTIF('Module 31'!#REF!,"")</f>
        <v>#REF!</v>
      </c>
    </row>
    <row r="78" spans="2:14" ht="20.100000000000001" customHeight="1" thickTop="1" thickBot="1" x14ac:dyDescent="0.3">
      <c r="B78" s="97"/>
      <c r="C78" s="97"/>
      <c r="D78" s="97"/>
      <c r="E78" s="91" t="s">
        <v>136</v>
      </c>
      <c r="F78" s="108" t="s">
        <v>137</v>
      </c>
      <c r="G78" s="109"/>
      <c r="H78" s="107"/>
      <c r="I78" s="96" t="s">
        <v>0</v>
      </c>
      <c r="J78" s="107"/>
      <c r="K78" s="97"/>
      <c r="L78" s="97"/>
      <c r="N78" s="241" t="e">
        <f>SUMPRODUCT(--ISNA(MATCH('Module 32'!#REF!,$F$31:$F$34,0)))-COUNTIF('Module 32'!#REF!,"")</f>
        <v>#REF!</v>
      </c>
    </row>
    <row r="79" spans="2:14" ht="20.100000000000001" customHeight="1" thickTop="1" thickBot="1" x14ac:dyDescent="0.3">
      <c r="B79" s="97"/>
      <c r="C79" s="97"/>
      <c r="D79" s="97"/>
      <c r="E79" s="91" t="s">
        <v>138</v>
      </c>
      <c r="F79" s="108" t="s">
        <v>139</v>
      </c>
      <c r="G79" s="109"/>
      <c r="H79" s="107"/>
      <c r="I79" s="96" t="s">
        <v>0</v>
      </c>
      <c r="J79" s="107"/>
      <c r="K79" s="97"/>
      <c r="L79" s="97"/>
      <c r="N79" s="241" t="e">
        <f>SUMPRODUCT(--ISNA(MATCH('Module 33'!#REF!,$F$31:$F$34,0)))-COUNTIF('Module 33'!#REF!,"")</f>
        <v>#REF!</v>
      </c>
    </row>
    <row r="80" spans="2:14" ht="20.100000000000001" customHeight="1" thickTop="1" thickBot="1" x14ac:dyDescent="0.3">
      <c r="B80" s="97"/>
      <c r="C80" s="97"/>
      <c r="D80" s="97"/>
      <c r="E80" s="91" t="s">
        <v>140</v>
      </c>
      <c r="F80" s="108" t="s">
        <v>141</v>
      </c>
      <c r="G80" s="109"/>
      <c r="H80" s="107"/>
      <c r="I80" s="96" t="s">
        <v>0</v>
      </c>
      <c r="J80" s="107"/>
      <c r="K80" s="97"/>
      <c r="L80" s="97"/>
      <c r="N80" s="241" t="e">
        <f>SUMPRODUCT(--ISNA(MATCH('Module 34'!#REF!,$F$31:$F$34,0)))-COUNTIF('Module 34'!#REF!,"")</f>
        <v>#REF!</v>
      </c>
    </row>
    <row r="81" spans="2:14" ht="20.100000000000001" customHeight="1" thickTop="1" thickBot="1" x14ac:dyDescent="0.3">
      <c r="B81" s="97"/>
      <c r="C81" s="97"/>
      <c r="D81" s="97"/>
      <c r="E81" s="91" t="s">
        <v>142</v>
      </c>
      <c r="F81" s="108" t="s">
        <v>143</v>
      </c>
      <c r="G81" s="109"/>
      <c r="H81" s="107"/>
      <c r="I81" s="96" t="s">
        <v>0</v>
      </c>
      <c r="J81" s="107"/>
      <c r="K81" s="97"/>
      <c r="L81" s="97"/>
      <c r="N81" s="241" t="e">
        <f>SUMPRODUCT(--ISNA(MATCH('Module 35'!#REF!,$F$31:$F$34,0)))-COUNTIF('Module 35'!#REF!,"")</f>
        <v>#REF!</v>
      </c>
    </row>
    <row r="82" spans="2:14" ht="20.100000000000001" customHeight="1" thickTop="1" thickBot="1" x14ac:dyDescent="0.3">
      <c r="B82" s="97"/>
      <c r="C82" s="97"/>
      <c r="D82" s="97"/>
      <c r="E82" s="91" t="s">
        <v>144</v>
      </c>
      <c r="F82" s="108" t="s">
        <v>145</v>
      </c>
      <c r="G82" s="109"/>
      <c r="H82" s="107"/>
      <c r="I82" s="96" t="s">
        <v>0</v>
      </c>
      <c r="J82" s="107"/>
      <c r="K82" s="97"/>
      <c r="L82" s="97"/>
      <c r="N82" s="241" t="e">
        <f>SUMPRODUCT(--ISNA(MATCH('Module 36'!#REF!,$F$31:$F$34,0)))-COUNTIF('Module 36'!#REF!,"")</f>
        <v>#REF!</v>
      </c>
    </row>
    <row r="83" spans="2:14" ht="20.100000000000001" customHeight="1" thickTop="1" thickBot="1" x14ac:dyDescent="0.3">
      <c r="B83" s="97"/>
      <c r="C83" s="97"/>
      <c r="D83" s="97"/>
      <c r="E83" s="91" t="s">
        <v>146</v>
      </c>
      <c r="F83" s="108" t="s">
        <v>147</v>
      </c>
      <c r="G83" s="109"/>
      <c r="H83" s="107"/>
      <c r="I83" s="96" t="s">
        <v>0</v>
      </c>
      <c r="J83" s="107"/>
      <c r="K83" s="97"/>
      <c r="L83" s="97"/>
      <c r="N83" s="241" t="e">
        <f>SUMPRODUCT(--ISNA(MATCH('Module 37'!#REF!,$F$31:$F$34,0)))-COUNTIF('Module 37'!#REF!,"")</f>
        <v>#REF!</v>
      </c>
    </row>
    <row r="84" spans="2:14" ht="20.100000000000001" customHeight="1" thickTop="1" thickBot="1" x14ac:dyDescent="0.3">
      <c r="B84" s="97"/>
      <c r="C84" s="97"/>
      <c r="D84" s="97"/>
      <c r="E84" s="91" t="s">
        <v>148</v>
      </c>
      <c r="F84" s="108" t="s">
        <v>149</v>
      </c>
      <c r="G84" s="109"/>
      <c r="H84" s="107"/>
      <c r="I84" s="96" t="s">
        <v>0</v>
      </c>
      <c r="J84" s="107"/>
      <c r="K84" s="97"/>
      <c r="L84" s="97"/>
      <c r="N84" s="241" t="e">
        <f>SUMPRODUCT(--ISNA(MATCH('Module 38'!#REF!,$F$31:$F$34,0)))-COUNTIF('Module 38'!#REF!,"")</f>
        <v>#REF!</v>
      </c>
    </row>
    <row r="85" spans="2:14" ht="20.100000000000001" customHeight="1" thickTop="1" thickBot="1" x14ac:dyDescent="0.3">
      <c r="B85" s="97"/>
      <c r="C85" s="97"/>
      <c r="D85" s="97"/>
      <c r="E85" s="91" t="s">
        <v>150</v>
      </c>
      <c r="F85" s="108" t="s">
        <v>151</v>
      </c>
      <c r="G85" s="109"/>
      <c r="H85" s="107"/>
      <c r="I85" s="96" t="s">
        <v>0</v>
      </c>
      <c r="J85" s="107"/>
      <c r="K85" s="97"/>
      <c r="L85" s="97"/>
      <c r="N85" s="241" t="e">
        <f>SUMPRODUCT(--ISNA(MATCH('Module 39'!#REF!,$F$31:$F$34,0)))-COUNTIF('Module 39'!#REF!,"")</f>
        <v>#REF!</v>
      </c>
    </row>
    <row r="86" spans="2:14" ht="20.100000000000001" customHeight="1" thickTop="1" thickBot="1" x14ac:dyDescent="0.3">
      <c r="B86" s="97"/>
      <c r="C86" s="97"/>
      <c r="D86" s="97"/>
      <c r="E86" s="91" t="s">
        <v>152</v>
      </c>
      <c r="F86" s="108" t="s">
        <v>153</v>
      </c>
      <c r="G86" s="109"/>
      <c r="H86" s="107"/>
      <c r="I86" s="96" t="s">
        <v>0</v>
      </c>
      <c r="J86" s="107"/>
      <c r="K86" s="97"/>
      <c r="L86" s="97"/>
      <c r="N86" s="241" t="e">
        <f>SUMPRODUCT(--ISNA(MATCH('Module 40'!#REF!,$F$31:$F$34,0)))-COUNTIF('Module 40'!#REF!,"")</f>
        <v>#REF!</v>
      </c>
    </row>
    <row r="87" spans="2:14" ht="20.100000000000001" customHeight="1" thickTop="1" thickBot="1" x14ac:dyDescent="0.3">
      <c r="B87" s="97"/>
      <c r="C87" s="97"/>
      <c r="D87" s="97"/>
      <c r="E87" s="91" t="s">
        <v>154</v>
      </c>
      <c r="F87" s="108" t="s">
        <v>155</v>
      </c>
      <c r="G87" s="109"/>
      <c r="H87" s="107"/>
      <c r="I87" s="96" t="s">
        <v>0</v>
      </c>
      <c r="J87" s="107"/>
      <c r="K87" s="97"/>
      <c r="L87" s="97"/>
      <c r="N87" s="241" t="e">
        <f>SUMPRODUCT(--ISNA(MATCH('Module 41'!#REF!,$F$31:$F$34,0)))-COUNTIF('Module 41'!#REF!,"")</f>
        <v>#REF!</v>
      </c>
    </row>
    <row r="88" spans="2:14" ht="20.100000000000001" customHeight="1" thickTop="1" thickBot="1" x14ac:dyDescent="0.3">
      <c r="B88" s="97"/>
      <c r="C88" s="97"/>
      <c r="D88" s="97"/>
      <c r="E88" s="91" t="s">
        <v>156</v>
      </c>
      <c r="F88" s="108" t="s">
        <v>157</v>
      </c>
      <c r="G88" s="109"/>
      <c r="H88" s="107"/>
      <c r="I88" s="96" t="s">
        <v>0</v>
      </c>
      <c r="J88" s="107"/>
      <c r="K88" s="97"/>
      <c r="L88" s="97"/>
      <c r="N88" s="241" t="e">
        <f>SUMPRODUCT(--ISNA(MATCH('Module 42'!#REF!,$F$31:$F$34,0)))-COUNTIF('Module 42'!#REF!,"")</f>
        <v>#REF!</v>
      </c>
    </row>
    <row r="89" spans="2:14" ht="20.100000000000001" customHeight="1" thickTop="1" thickBot="1" x14ac:dyDescent="0.3">
      <c r="B89" s="97"/>
      <c r="C89" s="97"/>
      <c r="D89" s="97"/>
      <c r="E89" s="91" t="s">
        <v>158</v>
      </c>
      <c r="F89" s="108" t="s">
        <v>159</v>
      </c>
      <c r="G89" s="109"/>
      <c r="H89" s="107"/>
      <c r="I89" s="96" t="s">
        <v>0</v>
      </c>
      <c r="J89" s="107"/>
      <c r="K89" s="97"/>
      <c r="L89" s="97"/>
      <c r="N89" s="241" t="e">
        <f>SUMPRODUCT(--ISNA(MATCH('Module 43'!#REF!,$F$31:$F$34,0)))-COUNTIF('Module 43'!#REF!,"")</f>
        <v>#REF!</v>
      </c>
    </row>
    <row r="90" spans="2:14" ht="20.100000000000001" customHeight="1" thickTop="1" thickBot="1" x14ac:dyDescent="0.3">
      <c r="B90" s="97"/>
      <c r="C90" s="97"/>
      <c r="D90" s="97"/>
      <c r="E90" s="91" t="s">
        <v>160</v>
      </c>
      <c r="F90" s="108" t="s">
        <v>161</v>
      </c>
      <c r="G90" s="109"/>
      <c r="H90" s="107"/>
      <c r="I90" s="96" t="s">
        <v>0</v>
      </c>
      <c r="J90" s="107"/>
      <c r="K90" s="97"/>
      <c r="L90" s="97"/>
      <c r="N90" s="241" t="e">
        <f>SUMPRODUCT(--ISNA(MATCH('Module 44'!#REF!,$F$31:$F$34,0)))-COUNTIF('Module 44'!#REF!,"")</f>
        <v>#REF!</v>
      </c>
    </row>
    <row r="91" spans="2:14" ht="20.100000000000001" customHeight="1" thickTop="1" thickBot="1" x14ac:dyDescent="0.3">
      <c r="B91" s="97"/>
      <c r="C91" s="97"/>
      <c r="D91" s="97"/>
      <c r="E91" s="91" t="s">
        <v>162</v>
      </c>
      <c r="F91" s="108" t="s">
        <v>163</v>
      </c>
      <c r="G91" s="109"/>
      <c r="H91" s="107"/>
      <c r="I91" s="96" t="s">
        <v>0</v>
      </c>
      <c r="J91" s="107"/>
      <c r="K91" s="97"/>
      <c r="L91" s="97"/>
      <c r="N91" s="241" t="e">
        <f>SUMPRODUCT(--ISNA(MATCH('Module 45'!#REF!,$F$31:$F$34,0)))-COUNTIF('Module 45'!#REF!,"")</f>
        <v>#REF!</v>
      </c>
    </row>
    <row r="92" spans="2:14" ht="20.100000000000001" customHeight="1" thickTop="1" thickBot="1" x14ac:dyDescent="0.3">
      <c r="B92" s="97"/>
      <c r="C92" s="97"/>
      <c r="D92" s="97"/>
      <c r="E92" s="91" t="s">
        <v>164</v>
      </c>
      <c r="F92" s="108" t="s">
        <v>165</v>
      </c>
      <c r="G92" s="109"/>
      <c r="H92" s="107"/>
      <c r="I92" s="96" t="s">
        <v>0</v>
      </c>
      <c r="J92" s="107"/>
      <c r="K92" s="97"/>
      <c r="L92" s="97"/>
      <c r="N92" s="241" t="e">
        <f>SUMPRODUCT(--ISNA(MATCH('Module 46'!#REF!,$F$31:$F$34,0)))-COUNTIF('Module 46'!#REF!,"")</f>
        <v>#REF!</v>
      </c>
    </row>
    <row r="93" spans="2:14" ht="20.100000000000001" customHeight="1" thickTop="1" thickBot="1" x14ac:dyDescent="0.3">
      <c r="B93" s="97"/>
      <c r="C93" s="97"/>
      <c r="D93" s="97"/>
      <c r="E93" s="91" t="s">
        <v>166</v>
      </c>
      <c r="F93" s="108" t="s">
        <v>167</v>
      </c>
      <c r="G93" s="109"/>
      <c r="H93" s="107"/>
      <c r="I93" s="96" t="s">
        <v>0</v>
      </c>
      <c r="J93" s="107"/>
      <c r="K93" s="97"/>
      <c r="L93" s="97"/>
      <c r="N93" s="241" t="e">
        <f>SUMPRODUCT(--ISNA(MATCH('Module 47'!#REF!,$F$31:$F$34,0)))-COUNTIF('Module 47'!#REF!,"")</f>
        <v>#REF!</v>
      </c>
    </row>
    <row r="94" spans="2:14" ht="20.100000000000001" customHeight="1" thickTop="1" thickBot="1" x14ac:dyDescent="0.3">
      <c r="B94" s="97"/>
      <c r="C94" s="97"/>
      <c r="D94" s="97"/>
      <c r="E94" s="91" t="s">
        <v>168</v>
      </c>
      <c r="F94" s="108" t="s">
        <v>169</v>
      </c>
      <c r="G94" s="109"/>
      <c r="H94" s="107"/>
      <c r="I94" s="96" t="s">
        <v>0</v>
      </c>
      <c r="J94" s="107"/>
      <c r="K94" s="97"/>
      <c r="L94" s="97"/>
      <c r="N94" s="241" t="e">
        <f>SUMPRODUCT(--ISNA(MATCH('Module 48'!#REF!,$F$31:$F$34,0)))-COUNTIF('Module 48'!#REF!,"")</f>
        <v>#REF!</v>
      </c>
    </row>
    <row r="95" spans="2:14" ht="20.100000000000001" customHeight="1" thickTop="1" thickBot="1" x14ac:dyDescent="0.3">
      <c r="B95" s="97"/>
      <c r="C95" s="97"/>
      <c r="D95" s="97"/>
      <c r="E95" s="91" t="s">
        <v>170</v>
      </c>
      <c r="F95" s="108" t="s">
        <v>171</v>
      </c>
      <c r="G95" s="109"/>
      <c r="H95" s="107"/>
      <c r="I95" s="96" t="s">
        <v>0</v>
      </c>
      <c r="J95" s="107"/>
      <c r="K95" s="97"/>
      <c r="L95" s="97"/>
      <c r="N95" s="241" t="e">
        <f>SUMPRODUCT(--ISNA(MATCH('Module 49'!#REF!,$F$31:$F$34,0)))-COUNTIF('Module 49'!#REF!,"")</f>
        <v>#REF!</v>
      </c>
    </row>
    <row r="96" spans="2:14" ht="20.100000000000001" customHeight="1" thickTop="1" thickBot="1" x14ac:dyDescent="0.3">
      <c r="B96" s="97"/>
      <c r="C96" s="97"/>
      <c r="D96" s="97"/>
      <c r="E96" s="91" t="s">
        <v>172</v>
      </c>
      <c r="F96" s="108" t="s">
        <v>173</v>
      </c>
      <c r="G96" s="109"/>
      <c r="H96" s="107"/>
      <c r="I96" s="96" t="s">
        <v>0</v>
      </c>
      <c r="J96" s="107"/>
      <c r="K96" s="97"/>
      <c r="L96" s="97"/>
      <c r="N96" s="241" t="e">
        <f>SUMPRODUCT(--ISNA(MATCH('Module 50'!#REF!,$F$31:$F$34,0)))-COUNTIF('Module 50'!#REF!,"")</f>
        <v>#REF!</v>
      </c>
    </row>
    <row r="97" spans="2:12" ht="12" customHeight="1" thickTop="1" thickBot="1" x14ac:dyDescent="0.3">
      <c r="B97" s="97"/>
      <c r="C97" s="97"/>
      <c r="D97" s="97"/>
      <c r="E97" s="97"/>
      <c r="F97" s="97"/>
      <c r="G97" s="97"/>
      <c r="H97" s="97"/>
      <c r="I97" s="97"/>
      <c r="J97" s="97"/>
      <c r="K97" s="97"/>
      <c r="L97" s="97"/>
    </row>
    <row r="98" spans="2:12" ht="20.100000000000001" customHeight="1" thickTop="1" thickBot="1" x14ac:dyDescent="0.3"/>
    <row r="99" spans="2:12" ht="20.100000000000001" customHeight="1" thickTop="1" thickBot="1" x14ac:dyDescent="0.3">
      <c r="B99" s="141">
        <v>4</v>
      </c>
      <c r="C99" s="305" t="s">
        <v>174</v>
      </c>
      <c r="D99" s="305"/>
      <c r="E99" s="305"/>
      <c r="F99" s="305"/>
      <c r="G99" s="305"/>
      <c r="H99" s="305"/>
      <c r="I99" s="305"/>
      <c r="J99" s="305"/>
      <c r="K99" s="305"/>
      <c r="L99" s="305"/>
    </row>
    <row r="100" spans="2:12" ht="12" customHeight="1" thickTop="1" thickBot="1" x14ac:dyDescent="0.3">
      <c r="B100" s="124"/>
      <c r="C100" s="90"/>
      <c r="D100" s="90"/>
      <c r="E100" s="90"/>
      <c r="F100" s="90"/>
      <c r="G100" s="90"/>
      <c r="H100" s="90"/>
      <c r="I100" s="90"/>
      <c r="J100" s="90"/>
      <c r="K100" s="90"/>
      <c r="L100" s="125"/>
    </row>
    <row r="101" spans="2:12" ht="20.100000000000001" customHeight="1" thickTop="1" thickBot="1" x14ac:dyDescent="0.3">
      <c r="B101" s="124"/>
      <c r="C101" s="96" t="s">
        <v>3</v>
      </c>
      <c r="D101" s="90"/>
      <c r="E101" s="330" t="s">
        <v>175</v>
      </c>
      <c r="F101" s="331"/>
      <c r="G101" s="331"/>
      <c r="H101" s="332"/>
      <c r="I101" s="96" t="s">
        <v>3</v>
      </c>
      <c r="J101" s="90"/>
      <c r="K101" s="278" t="s">
        <v>23</v>
      </c>
      <c r="L101" s="125"/>
    </row>
    <row r="102" spans="2:12" ht="20.100000000000001" customHeight="1" thickTop="1" thickBot="1" x14ac:dyDescent="0.3">
      <c r="B102" s="124"/>
      <c r="C102" s="97"/>
      <c r="D102" s="90"/>
      <c r="E102" s="281" t="s">
        <v>176</v>
      </c>
      <c r="F102" s="282"/>
      <c r="G102" s="282"/>
      <c r="H102" s="283"/>
      <c r="I102" s="96" t="s">
        <v>3</v>
      </c>
      <c r="J102" s="90"/>
      <c r="K102" s="318"/>
      <c r="L102" s="125"/>
    </row>
    <row r="103" spans="2:12" ht="20.100000000000001" customHeight="1" thickTop="1" thickBot="1" x14ac:dyDescent="0.3">
      <c r="B103" s="124"/>
      <c r="C103" s="105" t="s">
        <v>26</v>
      </c>
      <c r="D103" s="90"/>
      <c r="E103" s="330" t="s">
        <v>177</v>
      </c>
      <c r="F103" s="331"/>
      <c r="G103" s="331"/>
      <c r="H103" s="332"/>
      <c r="I103" s="96" t="s">
        <v>3</v>
      </c>
      <c r="J103" s="90"/>
      <c r="K103" s="319"/>
      <c r="L103" s="125"/>
    </row>
    <row r="104" spans="2:12" ht="20.100000000000001" customHeight="1" thickTop="1" thickBot="1" x14ac:dyDescent="0.3">
      <c r="B104" s="124"/>
      <c r="C104" s="142"/>
      <c r="D104" s="90"/>
      <c r="E104" s="330" t="s">
        <v>178</v>
      </c>
      <c r="F104" s="331"/>
      <c r="G104" s="331"/>
      <c r="H104" s="332"/>
      <c r="I104" s="96" t="s">
        <v>3</v>
      </c>
      <c r="J104" s="90"/>
      <c r="K104" s="319"/>
      <c r="L104" s="125"/>
    </row>
    <row r="105" spans="2:12" ht="20.100000000000001" customHeight="1" thickTop="1" thickBot="1" x14ac:dyDescent="0.3">
      <c r="B105" s="124"/>
      <c r="C105" s="142"/>
      <c r="D105" s="90"/>
      <c r="E105" s="330" t="s">
        <v>179</v>
      </c>
      <c r="F105" s="331"/>
      <c r="G105" s="331"/>
      <c r="H105" s="332"/>
      <c r="I105" s="96" t="s">
        <v>3</v>
      </c>
      <c r="J105" s="90"/>
      <c r="K105" s="319"/>
      <c r="L105" s="125"/>
    </row>
    <row r="106" spans="2:12" ht="20.100000000000001" customHeight="1" thickTop="1" thickBot="1" x14ac:dyDescent="0.3">
      <c r="B106" s="124"/>
      <c r="C106" s="120"/>
      <c r="D106" s="90"/>
      <c r="E106" s="330" t="s">
        <v>180</v>
      </c>
      <c r="F106" s="331"/>
      <c r="G106" s="331"/>
      <c r="H106" s="332"/>
      <c r="I106" s="96" t="s">
        <v>3</v>
      </c>
      <c r="J106" s="90"/>
      <c r="K106" s="319"/>
      <c r="L106" s="125"/>
    </row>
    <row r="107" spans="2:12" ht="20.100000000000001" customHeight="1" thickTop="1" thickBot="1" x14ac:dyDescent="0.3">
      <c r="B107" s="124"/>
      <c r="C107" s="120"/>
      <c r="D107" s="90"/>
      <c r="E107" s="330" t="s">
        <v>181</v>
      </c>
      <c r="F107" s="331"/>
      <c r="G107" s="331"/>
      <c r="H107" s="332"/>
      <c r="I107" s="96" t="s">
        <v>3</v>
      </c>
      <c r="J107" s="90"/>
      <c r="K107" s="320"/>
      <c r="L107" s="125"/>
    </row>
    <row r="108" spans="2:12" ht="12" customHeight="1" thickTop="1" thickBot="1" x14ac:dyDescent="0.3">
      <c r="B108" s="126"/>
      <c r="C108" s="127"/>
      <c r="D108" s="127"/>
      <c r="E108" s="127"/>
      <c r="F108" s="127"/>
      <c r="G108" s="127"/>
      <c r="H108" s="127"/>
      <c r="I108" s="127"/>
      <c r="J108" s="127"/>
      <c r="K108" s="127"/>
      <c r="L108" s="128"/>
    </row>
    <row r="109" spans="2:12" ht="20.100000000000001" customHeight="1" thickTop="1" thickBot="1" x14ac:dyDescent="0.3"/>
    <row r="110" spans="2:12" ht="20.100000000000001" customHeight="1" thickTop="1" thickBot="1" x14ac:dyDescent="0.3">
      <c r="B110" s="141">
        <v>5</v>
      </c>
      <c r="C110" s="305" t="s">
        <v>182</v>
      </c>
      <c r="D110" s="305"/>
      <c r="E110" s="305"/>
      <c r="F110" s="305"/>
      <c r="G110" s="305"/>
      <c r="H110" s="305"/>
      <c r="I110" s="305"/>
      <c r="J110" s="305"/>
      <c r="K110" s="305"/>
      <c r="L110" s="305"/>
    </row>
    <row r="111" spans="2:12" ht="12" customHeight="1" thickTop="1" thickBot="1" x14ac:dyDescent="0.3">
      <c r="B111" s="124"/>
      <c r="C111" s="90"/>
      <c r="D111" s="90"/>
      <c r="E111" s="90"/>
      <c r="F111" s="90"/>
      <c r="G111" s="90"/>
      <c r="H111" s="90"/>
      <c r="I111" s="90"/>
      <c r="J111" s="90"/>
      <c r="K111" s="90"/>
      <c r="L111" s="125"/>
    </row>
    <row r="112" spans="2:12" ht="20.100000000000001" customHeight="1" thickTop="1" thickBot="1" x14ac:dyDescent="0.3">
      <c r="B112" s="124"/>
      <c r="C112" s="96" t="s">
        <v>0</v>
      </c>
      <c r="D112" s="90"/>
      <c r="E112" s="343" t="s">
        <v>183</v>
      </c>
      <c r="F112" s="344"/>
      <c r="G112" s="344"/>
      <c r="H112" s="344"/>
      <c r="I112" s="344"/>
      <c r="J112" s="90"/>
      <c r="K112" s="278" t="s">
        <v>23</v>
      </c>
      <c r="L112" s="125"/>
    </row>
    <row r="113" spans="2:12" ht="20.100000000000001" customHeight="1" thickTop="1" thickBot="1" x14ac:dyDescent="0.3">
      <c r="B113" s="124"/>
      <c r="C113" s="97"/>
      <c r="D113" s="90"/>
      <c r="E113" s="90"/>
      <c r="F113" s="90"/>
      <c r="G113" s="90"/>
      <c r="H113" s="90"/>
      <c r="I113" s="90"/>
      <c r="J113" s="90"/>
      <c r="K113" s="318" t="s">
        <v>184</v>
      </c>
      <c r="L113" s="125"/>
    </row>
    <row r="114" spans="2:12" ht="74.099999999999994" customHeight="1" thickTop="1" thickBot="1" x14ac:dyDescent="0.3">
      <c r="B114" s="124"/>
      <c r="C114" s="105" t="s">
        <v>185</v>
      </c>
      <c r="D114" s="90"/>
      <c r="E114" s="90"/>
      <c r="F114" s="90"/>
      <c r="G114" s="90"/>
      <c r="H114" s="90"/>
      <c r="I114" s="90"/>
      <c r="J114" s="90"/>
      <c r="K114" s="320"/>
      <c r="L114" s="125"/>
    </row>
    <row r="115" spans="2:12" ht="12" customHeight="1" thickTop="1" thickBot="1" x14ac:dyDescent="0.3">
      <c r="B115" s="126"/>
      <c r="C115" s="127"/>
      <c r="D115" s="127"/>
      <c r="E115" s="127"/>
      <c r="F115" s="127"/>
      <c r="G115" s="127"/>
      <c r="H115" s="127"/>
      <c r="I115" s="127"/>
      <c r="J115" s="127"/>
      <c r="K115" s="127"/>
      <c r="L115" s="128"/>
    </row>
    <row r="116" spans="2:12" ht="20.100000000000001" customHeight="1" thickTop="1" x14ac:dyDescent="0.25"/>
    <row r="117" spans="2:12" ht="30" customHeight="1" x14ac:dyDescent="0.25">
      <c r="B117" s="342" t="s">
        <v>186</v>
      </c>
      <c r="C117" s="342"/>
      <c r="D117" s="342"/>
      <c r="E117" s="342"/>
      <c r="F117" s="342"/>
      <c r="G117" s="342"/>
      <c r="H117" s="342"/>
      <c r="I117" s="342"/>
      <c r="J117" s="342"/>
      <c r="K117" s="342"/>
      <c r="L117" s="342"/>
    </row>
    <row r="118" spans="2:12" ht="20.100000000000001" customHeight="1" thickBot="1" x14ac:dyDescent="0.3"/>
    <row r="119" spans="2:12" ht="20.100000000000001" customHeight="1" thickTop="1" thickBot="1" x14ac:dyDescent="0.3">
      <c r="B119" s="141">
        <v>6</v>
      </c>
      <c r="C119" s="305" t="s">
        <v>187</v>
      </c>
      <c r="D119" s="305"/>
      <c r="E119" s="305"/>
      <c r="F119" s="305"/>
      <c r="G119" s="305"/>
      <c r="H119" s="305"/>
      <c r="I119" s="305"/>
      <c r="J119" s="305"/>
      <c r="K119" s="305"/>
      <c r="L119" s="305"/>
    </row>
    <row r="120" spans="2:12" ht="12" customHeight="1" thickTop="1" thickBot="1" x14ac:dyDescent="0.3">
      <c r="B120" s="97"/>
      <c r="C120" s="97"/>
      <c r="D120" s="97"/>
      <c r="E120" s="97"/>
      <c r="F120" s="97"/>
      <c r="G120" s="97"/>
      <c r="H120" s="97"/>
      <c r="I120" s="97"/>
      <c r="J120" s="97"/>
      <c r="K120" s="97"/>
      <c r="L120" s="97"/>
    </row>
    <row r="121" spans="2:12" ht="20.100000000000001" customHeight="1" thickTop="1" thickBot="1" x14ac:dyDescent="0.3">
      <c r="B121" s="97"/>
      <c r="C121" s="96" t="s">
        <v>0</v>
      </c>
      <c r="D121" s="97"/>
      <c r="E121" s="280" t="s">
        <v>188</v>
      </c>
      <c r="F121" s="106"/>
      <c r="G121" s="315" t="s">
        <v>23</v>
      </c>
      <c r="H121" s="316"/>
      <c r="I121" s="316"/>
      <c r="J121" s="316"/>
      <c r="K121" s="317"/>
      <c r="L121" s="97"/>
    </row>
    <row r="122" spans="2:12" ht="20.100000000000001" customHeight="1" thickTop="1" thickBot="1" x14ac:dyDescent="0.3">
      <c r="B122" s="97"/>
      <c r="C122" s="97"/>
      <c r="D122" s="97"/>
      <c r="E122" s="91" t="s">
        <v>189</v>
      </c>
      <c r="F122" s="97"/>
      <c r="G122" s="306"/>
      <c r="H122" s="307"/>
      <c r="I122" s="307"/>
      <c r="J122" s="307"/>
      <c r="K122" s="308"/>
      <c r="L122" s="97"/>
    </row>
    <row r="123" spans="2:12" ht="20.100000000000001" customHeight="1" thickTop="1" thickBot="1" x14ac:dyDescent="0.3">
      <c r="B123" s="97"/>
      <c r="C123" s="105" t="s">
        <v>185</v>
      </c>
      <c r="D123" s="97"/>
      <c r="E123" s="155" t="s">
        <v>190</v>
      </c>
      <c r="F123" s="97"/>
      <c r="G123" s="309"/>
      <c r="H123" s="310"/>
      <c r="I123" s="310"/>
      <c r="J123" s="310"/>
      <c r="K123" s="311"/>
      <c r="L123" s="97"/>
    </row>
    <row r="124" spans="2:12" ht="20.100000000000001" customHeight="1" thickTop="1" thickBot="1" x14ac:dyDescent="0.3">
      <c r="B124" s="97"/>
      <c r="C124" s="96"/>
      <c r="D124" s="97"/>
      <c r="E124" s="92" t="s">
        <v>191</v>
      </c>
      <c r="F124" s="97"/>
      <c r="G124" s="312"/>
      <c r="H124" s="313"/>
      <c r="I124" s="313"/>
      <c r="J124" s="313"/>
      <c r="K124" s="314"/>
      <c r="L124" s="97"/>
    </row>
    <row r="125" spans="2:12" ht="12" customHeight="1" thickTop="1" thickBot="1" x14ac:dyDescent="0.3">
      <c r="B125" s="97"/>
      <c r="C125" s="97"/>
      <c r="D125" s="97"/>
      <c r="E125" s="97"/>
      <c r="F125" s="97"/>
      <c r="G125" s="97"/>
      <c r="H125" s="97"/>
      <c r="I125" s="97"/>
      <c r="J125" s="97"/>
      <c r="K125" s="97"/>
      <c r="L125" s="97"/>
    </row>
    <row r="126" spans="2:12" ht="20.100000000000001" customHeight="1" thickTop="1" thickBot="1" x14ac:dyDescent="0.3"/>
    <row r="127" spans="2:12" ht="20.100000000000001" customHeight="1" thickTop="1" thickBot="1" x14ac:dyDescent="0.3">
      <c r="B127" s="141">
        <v>7</v>
      </c>
      <c r="C127" s="305" t="s">
        <v>192</v>
      </c>
      <c r="D127" s="305"/>
      <c r="E127" s="305"/>
      <c r="F127" s="305"/>
      <c r="G127" s="305"/>
      <c r="H127" s="305"/>
      <c r="I127" s="305"/>
      <c r="J127" s="305"/>
      <c r="K127" s="305"/>
      <c r="L127" s="305"/>
    </row>
    <row r="128" spans="2:12" ht="20.100000000000001" customHeight="1" thickTop="1" thickBot="1" x14ac:dyDescent="0.3">
      <c r="B128" s="97"/>
      <c r="C128" s="97"/>
      <c r="D128" s="97"/>
      <c r="E128" s="97"/>
      <c r="F128" s="97"/>
      <c r="G128" s="97"/>
      <c r="H128" s="97"/>
      <c r="I128" s="97"/>
      <c r="J128" s="97"/>
      <c r="K128" s="97"/>
      <c r="L128" s="97"/>
    </row>
    <row r="129" spans="2:12" ht="20.100000000000001" customHeight="1" thickTop="1" thickBot="1" x14ac:dyDescent="0.3">
      <c r="B129" s="97"/>
      <c r="C129" s="96" t="s">
        <v>0</v>
      </c>
      <c r="D129" s="97"/>
      <c r="E129" s="280" t="s">
        <v>193</v>
      </c>
      <c r="F129" s="106"/>
      <c r="G129" s="315" t="s">
        <v>23</v>
      </c>
      <c r="H129" s="316"/>
      <c r="I129" s="316"/>
      <c r="J129" s="316"/>
      <c r="K129" s="317"/>
      <c r="L129" s="97"/>
    </row>
    <row r="130" spans="2:12" ht="20.100000000000001" customHeight="1" thickTop="1" thickBot="1" x14ac:dyDescent="0.3">
      <c r="B130" s="97"/>
      <c r="C130" s="97"/>
      <c r="D130" s="97"/>
      <c r="E130" s="328" t="str">
        <f>IF(SUM(Summary!B4:B989)&gt;0,"Yes","No")</f>
        <v>No</v>
      </c>
      <c r="F130" s="97"/>
      <c r="G130" s="306"/>
      <c r="H130" s="307"/>
      <c r="I130" s="307"/>
      <c r="J130" s="307"/>
      <c r="K130" s="308"/>
      <c r="L130" s="97"/>
    </row>
    <row r="131" spans="2:12" ht="20.100000000000001" customHeight="1" thickTop="1" thickBot="1" x14ac:dyDescent="0.3">
      <c r="B131" s="97"/>
      <c r="C131" s="105" t="s">
        <v>185</v>
      </c>
      <c r="D131" s="97"/>
      <c r="E131" s="329"/>
      <c r="F131" s="97"/>
      <c r="G131" s="312"/>
      <c r="H131" s="313"/>
      <c r="I131" s="313"/>
      <c r="J131" s="313"/>
      <c r="K131" s="314"/>
      <c r="L131" s="97"/>
    </row>
    <row r="132" spans="2:12" ht="20.100000000000001" customHeight="1" thickTop="1" thickBot="1" x14ac:dyDescent="0.3">
      <c r="B132" s="97"/>
      <c r="C132" s="97"/>
      <c r="D132" s="97"/>
      <c r="E132" s="97"/>
      <c r="F132" s="97"/>
      <c r="G132" s="97"/>
      <c r="H132" s="97"/>
      <c r="I132" s="97"/>
      <c r="J132" s="97"/>
      <c r="K132" s="97"/>
      <c r="L132" s="97"/>
    </row>
    <row r="133" spans="2:12" ht="20.100000000000001" customHeight="1" thickTop="1" thickBot="1" x14ac:dyDescent="0.3"/>
    <row r="134" spans="2:12" ht="20.100000000000001" customHeight="1" thickTop="1" thickBot="1" x14ac:dyDescent="0.3">
      <c r="B134" s="141">
        <v>8</v>
      </c>
      <c r="C134" s="305" t="s">
        <v>194</v>
      </c>
      <c r="D134" s="305"/>
      <c r="E134" s="305"/>
      <c r="F134" s="305"/>
      <c r="G134" s="305"/>
      <c r="H134" s="305"/>
      <c r="I134" s="305"/>
      <c r="J134" s="305"/>
      <c r="K134" s="305"/>
      <c r="L134" s="305"/>
    </row>
    <row r="135" spans="2:12" ht="12" customHeight="1" thickTop="1" thickBot="1" x14ac:dyDescent="0.3">
      <c r="B135" s="124"/>
      <c r="C135" s="90"/>
      <c r="D135" s="90"/>
      <c r="E135" s="90"/>
      <c r="F135" s="90"/>
      <c r="G135" s="90"/>
      <c r="H135" s="90"/>
      <c r="I135" s="90"/>
      <c r="J135" s="90"/>
      <c r="K135" s="90"/>
      <c r="L135" s="125"/>
    </row>
    <row r="136" spans="2:12" ht="20.100000000000001" customHeight="1" thickTop="1" thickBot="1" x14ac:dyDescent="0.3">
      <c r="B136" s="124"/>
      <c r="C136" s="96" t="s">
        <v>0</v>
      </c>
      <c r="D136" s="90"/>
      <c r="E136" s="330" t="s">
        <v>195</v>
      </c>
      <c r="F136" s="331"/>
      <c r="G136" s="331"/>
      <c r="H136" s="332"/>
      <c r="I136" s="96" t="s">
        <v>0</v>
      </c>
      <c r="J136" s="90"/>
      <c r="K136" s="278" t="s">
        <v>23</v>
      </c>
      <c r="L136" s="125"/>
    </row>
    <row r="137" spans="2:12" ht="20.100000000000001" customHeight="1" thickTop="1" thickBot="1" x14ac:dyDescent="0.3">
      <c r="B137" s="124"/>
      <c r="C137" s="97"/>
      <c r="D137" s="90"/>
      <c r="E137" s="330" t="s">
        <v>196</v>
      </c>
      <c r="F137" s="331"/>
      <c r="G137" s="331"/>
      <c r="H137" s="332"/>
      <c r="I137" s="96" t="s">
        <v>0</v>
      </c>
      <c r="J137" s="90"/>
      <c r="K137" s="318" t="s">
        <v>197</v>
      </c>
      <c r="L137" s="125"/>
    </row>
    <row r="138" spans="2:12" ht="20.100000000000001" customHeight="1" thickTop="1" thickBot="1" x14ac:dyDescent="0.3">
      <c r="B138" s="124"/>
      <c r="C138" s="105" t="s">
        <v>185</v>
      </c>
      <c r="D138" s="90"/>
      <c r="E138" s="330" t="s">
        <v>198</v>
      </c>
      <c r="F138" s="331"/>
      <c r="G138" s="331"/>
      <c r="H138" s="332"/>
      <c r="I138" s="96" t="s">
        <v>0</v>
      </c>
      <c r="J138" s="90"/>
      <c r="K138" s="319"/>
      <c r="L138" s="125"/>
    </row>
    <row r="139" spans="2:12" ht="20.100000000000001" customHeight="1" thickTop="1" thickBot="1" x14ac:dyDescent="0.3">
      <c r="B139" s="124"/>
      <c r="C139" s="142"/>
      <c r="D139" s="90"/>
      <c r="E139" s="330" t="s">
        <v>199</v>
      </c>
      <c r="F139" s="331"/>
      <c r="G139" s="331"/>
      <c r="H139" s="332"/>
      <c r="I139" s="96" t="s">
        <v>0</v>
      </c>
      <c r="J139" s="90"/>
      <c r="K139" s="319"/>
      <c r="L139" s="125"/>
    </row>
    <row r="140" spans="2:12" ht="20.100000000000001" customHeight="1" thickTop="1" thickBot="1" x14ac:dyDescent="0.3">
      <c r="B140" s="124"/>
      <c r="C140" s="142"/>
      <c r="D140" s="90"/>
      <c r="E140" s="330" t="s">
        <v>200</v>
      </c>
      <c r="F140" s="331"/>
      <c r="G140" s="331"/>
      <c r="H140" s="332"/>
      <c r="I140" s="96" t="s">
        <v>0</v>
      </c>
      <c r="J140" s="90"/>
      <c r="K140" s="319"/>
      <c r="L140" s="125"/>
    </row>
    <row r="141" spans="2:12" ht="20.100000000000001" customHeight="1" thickTop="1" thickBot="1" x14ac:dyDescent="0.3">
      <c r="B141" s="124"/>
      <c r="C141" s="120"/>
      <c r="D141" s="90"/>
      <c r="E141" s="330" t="s">
        <v>201</v>
      </c>
      <c r="F141" s="331"/>
      <c r="G141" s="331"/>
      <c r="H141" s="332"/>
      <c r="I141" s="96" t="s">
        <v>0</v>
      </c>
      <c r="J141" s="90"/>
      <c r="K141" s="319"/>
      <c r="L141" s="125"/>
    </row>
    <row r="142" spans="2:12" ht="20.100000000000001" customHeight="1" thickTop="1" thickBot="1" x14ac:dyDescent="0.3">
      <c r="B142" s="124"/>
      <c r="C142" s="120"/>
      <c r="D142" s="90"/>
      <c r="E142" s="330" t="s">
        <v>202</v>
      </c>
      <c r="F142" s="331"/>
      <c r="G142" s="331"/>
      <c r="H142" s="332"/>
      <c r="I142" s="96" t="s">
        <v>0</v>
      </c>
      <c r="J142" s="90"/>
      <c r="K142" s="320"/>
      <c r="L142" s="125"/>
    </row>
    <row r="143" spans="2:12" ht="12" customHeight="1" thickTop="1" thickBot="1" x14ac:dyDescent="0.3">
      <c r="B143" s="126"/>
      <c r="C143" s="127"/>
      <c r="D143" s="127"/>
      <c r="E143" s="127"/>
      <c r="F143" s="127"/>
      <c r="G143" s="127"/>
      <c r="H143" s="127"/>
      <c r="I143" s="127"/>
      <c r="J143" s="127"/>
      <c r="K143" s="127"/>
      <c r="L143" s="128"/>
    </row>
    <row r="144" spans="2:12" ht="19.5" customHeight="1" thickTop="1" thickBot="1" x14ac:dyDescent="0.3"/>
    <row r="145" spans="2:12" ht="20.100000000000001" customHeight="1" thickTop="1" thickBot="1" x14ac:dyDescent="0.3">
      <c r="B145" s="141">
        <v>9</v>
      </c>
      <c r="C145" s="305" t="s">
        <v>203</v>
      </c>
      <c r="D145" s="305"/>
      <c r="E145" s="305"/>
      <c r="F145" s="305"/>
      <c r="G145" s="305"/>
      <c r="H145" s="305"/>
      <c r="I145" s="305"/>
      <c r="J145" s="305"/>
      <c r="K145" s="305"/>
      <c r="L145" s="305"/>
    </row>
    <row r="146" spans="2:12" ht="12" customHeight="1" thickTop="1" thickBot="1" x14ac:dyDescent="0.3">
      <c r="B146" s="97"/>
      <c r="C146" s="97"/>
      <c r="D146" s="97"/>
      <c r="E146" s="97"/>
      <c r="F146" s="97"/>
      <c r="G146" s="97"/>
      <c r="H146" s="97"/>
      <c r="I146" s="97"/>
      <c r="J146" s="97"/>
      <c r="K146" s="97"/>
      <c r="L146" s="97"/>
    </row>
    <row r="147" spans="2:12" ht="20.100000000000001" customHeight="1" thickTop="1" thickBot="1" x14ac:dyDescent="0.3">
      <c r="B147" s="97"/>
      <c r="C147" s="96" t="s">
        <v>0</v>
      </c>
      <c r="D147" s="97"/>
      <c r="E147" s="327" t="s">
        <v>204</v>
      </c>
      <c r="F147" s="327"/>
      <c r="G147" s="327"/>
      <c r="H147" s="97"/>
      <c r="I147" s="327" t="s">
        <v>23</v>
      </c>
      <c r="J147" s="327"/>
      <c r="K147" s="327"/>
      <c r="L147" s="97"/>
    </row>
    <row r="148" spans="2:12" ht="20.100000000000001" customHeight="1" thickTop="1" thickBot="1" x14ac:dyDescent="0.3">
      <c r="B148" s="97"/>
      <c r="C148" s="96"/>
      <c r="D148" s="97"/>
      <c r="E148" s="167" t="s">
        <v>205</v>
      </c>
      <c r="F148" s="163"/>
      <c r="G148" s="194"/>
      <c r="H148" s="97"/>
      <c r="I148" s="296"/>
      <c r="J148" s="297"/>
      <c r="K148" s="298"/>
      <c r="L148" s="97"/>
    </row>
    <row r="149" spans="2:12" ht="20.100000000000001" customHeight="1" thickTop="1" thickBot="1" x14ac:dyDescent="0.3">
      <c r="B149" s="97"/>
      <c r="C149" s="105" t="s">
        <v>185</v>
      </c>
      <c r="D149" s="97"/>
      <c r="E149" s="158" t="str">
        <f>E21</f>
        <v>City of Greeley, CO</v>
      </c>
      <c r="F149" s="159"/>
      <c r="G149" s="156"/>
      <c r="H149" s="97"/>
      <c r="I149" s="299"/>
      <c r="J149" s="300"/>
      <c r="K149" s="301"/>
      <c r="L149" s="97"/>
    </row>
    <row r="150" spans="2:12" ht="20.100000000000001" hidden="1" customHeight="1" thickTop="1" thickBot="1" x14ac:dyDescent="0.3">
      <c r="B150" s="97"/>
      <c r="C150" s="90"/>
      <c r="D150" s="97"/>
      <c r="E150" s="158" t="str">
        <f t="shared" ref="E150:E153" si="0">E22</f>
        <v>Greeley, CO</v>
      </c>
      <c r="F150" s="159">
        <f>I31</f>
        <v>0.9</v>
      </c>
      <c r="G150" s="156" t="str">
        <f>G21</f>
        <v>CO</v>
      </c>
      <c r="H150" s="97"/>
      <c r="I150" s="169"/>
      <c r="J150" s="170"/>
      <c r="K150" s="171"/>
      <c r="L150" s="97"/>
    </row>
    <row r="151" spans="2:12" ht="20.100000000000001" hidden="1" customHeight="1" thickTop="1" thickBot="1" x14ac:dyDescent="0.3">
      <c r="B151" s="97"/>
      <c r="C151" s="97"/>
      <c r="D151" s="97"/>
      <c r="E151" s="158" t="str">
        <f t="shared" si="0"/>
        <v xml:space="preserve">RFP FL19-08-076 for a Customer Information System (CIS) and Implementation Services
</v>
      </c>
      <c r="F151" s="159">
        <f>I32</f>
        <v>0.8</v>
      </c>
      <c r="G151" s="156" t="str">
        <f>G22</f>
        <v>City</v>
      </c>
      <c r="H151" s="97"/>
      <c r="I151" s="160"/>
      <c r="J151" s="161"/>
      <c r="K151" s="162"/>
      <c r="L151" s="97"/>
    </row>
    <row r="152" spans="2:12" ht="20.100000000000001" hidden="1" customHeight="1" thickTop="1" thickBot="1" x14ac:dyDescent="0.3">
      <c r="B152" s="97"/>
      <c r="C152" s="97"/>
      <c r="D152" s="97"/>
      <c r="E152" s="158">
        <f t="shared" si="0"/>
        <v>0</v>
      </c>
      <c r="F152" s="156"/>
      <c r="G152" s="156"/>
      <c r="H152" s="97"/>
      <c r="I152" s="157"/>
      <c r="J152" s="157"/>
      <c r="K152" s="157"/>
      <c r="L152" s="97"/>
    </row>
    <row r="153" spans="2:12" ht="20.100000000000001" hidden="1" customHeight="1" thickTop="1" thickBot="1" x14ac:dyDescent="0.3">
      <c r="B153" s="97"/>
      <c r="C153" s="97"/>
      <c r="D153" s="97"/>
      <c r="E153" s="158" t="str">
        <f t="shared" si="0"/>
        <v>Core Project Team</v>
      </c>
      <c r="F153" s="156"/>
      <c r="G153" s="156"/>
      <c r="H153" s="97"/>
      <c r="I153" s="157"/>
      <c r="J153" s="157"/>
      <c r="K153" s="157"/>
      <c r="L153" s="97"/>
    </row>
    <row r="154" spans="2:12" ht="20.100000000000001" hidden="1" customHeight="1" thickTop="1" thickBot="1" x14ac:dyDescent="0.3">
      <c r="B154" s="97"/>
      <c r="C154" s="97"/>
      <c r="D154" s="97"/>
      <c r="E154" s="158" t="str">
        <f>E47</f>
        <v>Account Management</v>
      </c>
      <c r="F154" s="158" t="str">
        <f t="shared" ref="F154:G154" si="1">F47</f>
        <v>4.2</v>
      </c>
      <c r="G154" s="156">
        <f t="shared" si="1"/>
        <v>0.1</v>
      </c>
      <c r="H154" s="97"/>
      <c r="I154" s="157"/>
      <c r="J154" s="157"/>
      <c r="K154" s="157"/>
      <c r="L154" s="97"/>
    </row>
    <row r="155" spans="2:12" ht="20.100000000000001" hidden="1" customHeight="1" thickTop="1" thickBot="1" x14ac:dyDescent="0.3">
      <c r="B155" s="97"/>
      <c r="C155" s="97"/>
      <c r="D155" s="97"/>
      <c r="E155" s="158" t="str">
        <f t="shared" ref="E155:G155" si="2">E48</f>
        <v>Billing</v>
      </c>
      <c r="F155" s="158" t="str">
        <f t="shared" si="2"/>
        <v>4.3</v>
      </c>
      <c r="G155" s="156">
        <f t="shared" si="2"/>
        <v>0.1</v>
      </c>
      <c r="H155" s="97"/>
      <c r="I155" s="157"/>
      <c r="J155" s="157"/>
      <c r="K155" s="157"/>
      <c r="L155" s="97"/>
    </row>
    <row r="156" spans="2:12" ht="20.100000000000001" hidden="1" customHeight="1" thickTop="1" thickBot="1" x14ac:dyDescent="0.3">
      <c r="B156" s="97"/>
      <c r="C156" s="97"/>
      <c r="D156" s="97"/>
      <c r="E156" s="158" t="str">
        <f t="shared" ref="E156:G156" si="3">E49</f>
        <v>Customer Portal</v>
      </c>
      <c r="F156" s="158" t="str">
        <f t="shared" si="3"/>
        <v>4.4</v>
      </c>
      <c r="G156" s="156">
        <f t="shared" si="3"/>
        <v>0.1</v>
      </c>
      <c r="H156" s="97"/>
      <c r="I156" s="157"/>
      <c r="J156" s="157"/>
      <c r="K156" s="157"/>
      <c r="L156" s="97"/>
    </row>
    <row r="157" spans="2:12" ht="20.100000000000001" hidden="1" customHeight="1" thickTop="1" thickBot="1" x14ac:dyDescent="0.3">
      <c r="B157" s="97"/>
      <c r="C157" s="97"/>
      <c r="D157" s="97"/>
      <c r="E157" s="158" t="str">
        <f t="shared" ref="E157:G157" si="4">E50</f>
        <v>Delinquency</v>
      </c>
      <c r="F157" s="158" t="str">
        <f t="shared" si="4"/>
        <v>4.5</v>
      </c>
      <c r="G157" s="156">
        <f t="shared" si="4"/>
        <v>0.1</v>
      </c>
      <c r="H157" s="97"/>
      <c r="I157" s="157"/>
      <c r="J157" s="157"/>
      <c r="K157" s="157"/>
      <c r="L157" s="97"/>
    </row>
    <row r="158" spans="2:12" ht="20.100000000000001" hidden="1" customHeight="1" thickTop="1" thickBot="1" x14ac:dyDescent="0.3">
      <c r="B158" s="97"/>
      <c r="C158" s="97"/>
      <c r="D158" s="97"/>
      <c r="E158" s="158" t="str">
        <f t="shared" ref="E158:G158" si="5">E51</f>
        <v>Device Management</v>
      </c>
      <c r="F158" s="158" t="str">
        <f t="shared" si="5"/>
        <v>4.6</v>
      </c>
      <c r="G158" s="156">
        <f t="shared" si="5"/>
        <v>0.1</v>
      </c>
      <c r="H158" s="97"/>
      <c r="I158" s="157"/>
      <c r="J158" s="157"/>
      <c r="K158" s="157"/>
      <c r="L158" s="97"/>
    </row>
    <row r="159" spans="2:12" ht="20.100000000000001" hidden="1" customHeight="1" thickTop="1" thickBot="1" x14ac:dyDescent="0.3">
      <c r="B159" s="97"/>
      <c r="C159" s="97"/>
      <c r="D159" s="97"/>
      <c r="E159" s="158" t="str">
        <f t="shared" ref="E159:G159" si="6">E52</f>
        <v>General and Technical</v>
      </c>
      <c r="F159" s="158" t="str">
        <f t="shared" si="6"/>
        <v>4.7</v>
      </c>
      <c r="G159" s="156">
        <f t="shared" si="6"/>
        <v>0.1</v>
      </c>
      <c r="H159" s="97"/>
      <c r="I159" s="157"/>
      <c r="J159" s="157"/>
      <c r="K159" s="157"/>
      <c r="L159" s="97"/>
    </row>
    <row r="160" spans="2:12" ht="20.100000000000001" hidden="1" customHeight="1" thickTop="1" thickBot="1" x14ac:dyDescent="0.3">
      <c r="B160" s="97"/>
      <c r="C160" s="97"/>
      <c r="D160" s="97"/>
      <c r="E160" s="158" t="str">
        <f t="shared" ref="E160:G160" si="7">E53</f>
        <v>Payment Processing</v>
      </c>
      <c r="F160" s="158" t="str">
        <f t="shared" si="7"/>
        <v>4.8</v>
      </c>
      <c r="G160" s="156">
        <f t="shared" si="7"/>
        <v>0.1</v>
      </c>
      <c r="H160" s="97"/>
      <c r="I160" s="157"/>
      <c r="J160" s="157"/>
      <c r="K160" s="157"/>
      <c r="L160" s="97"/>
    </row>
    <row r="161" spans="2:12" ht="20.100000000000001" hidden="1" customHeight="1" thickTop="1" thickBot="1" x14ac:dyDescent="0.3">
      <c r="B161" s="97"/>
      <c r="C161" s="97"/>
      <c r="D161" s="97"/>
      <c r="E161" s="158" t="str">
        <f t="shared" ref="E161:G161" si="8">E54</f>
        <v>Rates</v>
      </c>
      <c r="F161" s="158" t="str">
        <f t="shared" si="8"/>
        <v>4.9</v>
      </c>
      <c r="G161" s="156">
        <f t="shared" si="8"/>
        <v>0.1</v>
      </c>
      <c r="H161" s="97"/>
      <c r="I161" s="157"/>
      <c r="J161" s="157"/>
      <c r="K161" s="157"/>
      <c r="L161" s="97"/>
    </row>
    <row r="162" spans="2:12" ht="20.100000000000001" hidden="1" customHeight="1" thickTop="1" thickBot="1" x14ac:dyDescent="0.3">
      <c r="B162" s="97"/>
      <c r="C162" s="97"/>
      <c r="D162" s="97"/>
      <c r="E162" s="158" t="str">
        <f t="shared" ref="E162:G162" si="9">E55</f>
        <v>Reporting and Analysis</v>
      </c>
      <c r="F162" s="158" t="str">
        <f t="shared" si="9"/>
        <v>4.10</v>
      </c>
      <c r="G162" s="156">
        <f t="shared" si="9"/>
        <v>0.1</v>
      </c>
      <c r="H162" s="97"/>
      <c r="I162" s="157"/>
      <c r="J162" s="157"/>
      <c r="K162" s="157"/>
      <c r="L162" s="97"/>
    </row>
    <row r="163" spans="2:12" ht="20.100000000000001" hidden="1" customHeight="1" thickTop="1" thickBot="1" x14ac:dyDescent="0.3">
      <c r="B163" s="97"/>
      <c r="C163" s="97"/>
      <c r="D163" s="97"/>
      <c r="E163" s="158" t="str">
        <f t="shared" ref="E163:G163" si="10">E56</f>
        <v>Service and Work Orders</v>
      </c>
      <c r="F163" s="158" t="str">
        <f t="shared" si="10"/>
        <v>4.11</v>
      </c>
      <c r="G163" s="156">
        <f t="shared" si="10"/>
        <v>0.1</v>
      </c>
      <c r="H163" s="97"/>
      <c r="I163" s="157"/>
      <c r="J163" s="157"/>
      <c r="K163" s="157"/>
      <c r="L163" s="97"/>
    </row>
    <row r="164" spans="2:12" ht="20.100000000000001" hidden="1" customHeight="1" thickTop="1" thickBot="1" x14ac:dyDescent="0.3">
      <c r="B164" s="97"/>
      <c r="C164" s="97"/>
      <c r="D164" s="97"/>
      <c r="E164" s="158" t="str">
        <f t="shared" ref="E164:G164" si="11">E57</f>
        <v>Module 11</v>
      </c>
      <c r="F164" s="158" t="str">
        <f t="shared" si="11"/>
        <v>4.12</v>
      </c>
      <c r="G164" s="156">
        <f t="shared" si="11"/>
        <v>0</v>
      </c>
      <c r="H164" s="97"/>
      <c r="I164" s="157"/>
      <c r="J164" s="157"/>
      <c r="K164" s="157"/>
      <c r="L164" s="97"/>
    </row>
    <row r="165" spans="2:12" ht="20.100000000000001" hidden="1" customHeight="1" thickTop="1" thickBot="1" x14ac:dyDescent="0.3">
      <c r="B165" s="97"/>
      <c r="C165" s="97"/>
      <c r="D165" s="97"/>
      <c r="E165" s="158" t="str">
        <f t="shared" ref="E165:G165" si="12">E58</f>
        <v>Module 12</v>
      </c>
      <c r="F165" s="158" t="str">
        <f t="shared" si="12"/>
        <v>4.13</v>
      </c>
      <c r="G165" s="156">
        <f t="shared" si="12"/>
        <v>0</v>
      </c>
      <c r="H165" s="97"/>
      <c r="I165" s="157"/>
      <c r="J165" s="157"/>
      <c r="K165" s="157"/>
      <c r="L165" s="97"/>
    </row>
    <row r="166" spans="2:12" ht="20.100000000000001" hidden="1" customHeight="1" thickTop="1" thickBot="1" x14ac:dyDescent="0.3">
      <c r="B166" s="97"/>
      <c r="C166" s="97"/>
      <c r="D166" s="97"/>
      <c r="E166" s="158" t="str">
        <f t="shared" ref="E166:G166" si="13">E59</f>
        <v>Module 13</v>
      </c>
      <c r="F166" s="158" t="str">
        <f t="shared" si="13"/>
        <v>4.14</v>
      </c>
      <c r="G166" s="156">
        <f t="shared" si="13"/>
        <v>0</v>
      </c>
      <c r="H166" s="97"/>
      <c r="I166" s="157"/>
      <c r="J166" s="157"/>
      <c r="K166" s="157"/>
      <c r="L166" s="97"/>
    </row>
    <row r="167" spans="2:12" ht="20.100000000000001" hidden="1" customHeight="1" thickTop="1" thickBot="1" x14ac:dyDescent="0.3">
      <c r="B167" s="97"/>
      <c r="C167" s="97"/>
      <c r="D167" s="97"/>
      <c r="E167" s="158" t="str">
        <f t="shared" ref="E167:G167" si="14">E60</f>
        <v>Module 14</v>
      </c>
      <c r="F167" s="158" t="str">
        <f t="shared" si="14"/>
        <v>4.15</v>
      </c>
      <c r="G167" s="156">
        <f t="shared" si="14"/>
        <v>0</v>
      </c>
      <c r="H167" s="97"/>
      <c r="I167" s="157"/>
      <c r="J167" s="157"/>
      <c r="K167" s="157"/>
      <c r="L167" s="97"/>
    </row>
    <row r="168" spans="2:12" ht="20.100000000000001" hidden="1" customHeight="1" thickTop="1" thickBot="1" x14ac:dyDescent="0.3">
      <c r="B168" s="97"/>
      <c r="C168" s="97"/>
      <c r="D168" s="97"/>
      <c r="E168" s="158" t="str">
        <f t="shared" ref="E168:G168" si="15">E61</f>
        <v>Module 15</v>
      </c>
      <c r="F168" s="158" t="str">
        <f t="shared" si="15"/>
        <v>4.16</v>
      </c>
      <c r="G168" s="156">
        <f t="shared" si="15"/>
        <v>0</v>
      </c>
      <c r="H168" s="97"/>
      <c r="I168" s="157"/>
      <c r="J168" s="157"/>
      <c r="K168" s="157"/>
      <c r="L168" s="97"/>
    </row>
    <row r="169" spans="2:12" ht="20.100000000000001" hidden="1" customHeight="1" thickTop="1" thickBot="1" x14ac:dyDescent="0.3">
      <c r="B169" s="97"/>
      <c r="C169" s="97"/>
      <c r="D169" s="97"/>
      <c r="E169" s="158" t="str">
        <f t="shared" ref="E169:G169" si="16">E62</f>
        <v>Module 16</v>
      </c>
      <c r="F169" s="158" t="str">
        <f t="shared" si="16"/>
        <v>4.17</v>
      </c>
      <c r="G169" s="156">
        <f t="shared" si="16"/>
        <v>0</v>
      </c>
      <c r="H169" s="97"/>
      <c r="I169" s="157"/>
      <c r="J169" s="157"/>
      <c r="K169" s="157"/>
      <c r="L169" s="97"/>
    </row>
    <row r="170" spans="2:12" ht="20.100000000000001" hidden="1" customHeight="1" thickTop="1" thickBot="1" x14ac:dyDescent="0.3">
      <c r="B170" s="97"/>
      <c r="C170" s="97"/>
      <c r="D170" s="97"/>
      <c r="E170" s="158" t="str">
        <f t="shared" ref="E170:G170" si="17">E63</f>
        <v>Module 17</v>
      </c>
      <c r="F170" s="158" t="str">
        <f t="shared" si="17"/>
        <v>4.18</v>
      </c>
      <c r="G170" s="156">
        <f t="shared" si="17"/>
        <v>0</v>
      </c>
      <c r="H170" s="97"/>
      <c r="I170" s="157"/>
      <c r="J170" s="157"/>
      <c r="K170" s="157"/>
      <c r="L170" s="97"/>
    </row>
    <row r="171" spans="2:12" ht="20.100000000000001" hidden="1" customHeight="1" thickTop="1" thickBot="1" x14ac:dyDescent="0.3">
      <c r="B171" s="97"/>
      <c r="C171" s="97"/>
      <c r="D171" s="97"/>
      <c r="E171" s="158" t="str">
        <f t="shared" ref="E171:G171" si="18">E64</f>
        <v>Module 18</v>
      </c>
      <c r="F171" s="158" t="str">
        <f t="shared" si="18"/>
        <v>4.19</v>
      </c>
      <c r="G171" s="156">
        <f t="shared" si="18"/>
        <v>0</v>
      </c>
      <c r="H171" s="97"/>
      <c r="I171" s="157"/>
      <c r="J171" s="157"/>
      <c r="K171" s="157"/>
      <c r="L171" s="97"/>
    </row>
    <row r="172" spans="2:12" ht="20.100000000000001" hidden="1" customHeight="1" thickTop="1" thickBot="1" x14ac:dyDescent="0.3">
      <c r="B172" s="97"/>
      <c r="C172" s="97"/>
      <c r="D172" s="97"/>
      <c r="E172" s="158" t="str">
        <f t="shared" ref="E172:G172" si="19">E65</f>
        <v>Module 19</v>
      </c>
      <c r="F172" s="158" t="str">
        <f t="shared" si="19"/>
        <v>4.20</v>
      </c>
      <c r="G172" s="156">
        <f t="shared" si="19"/>
        <v>0</v>
      </c>
      <c r="H172" s="97"/>
      <c r="I172" s="157"/>
      <c r="J172" s="157"/>
      <c r="K172" s="157"/>
      <c r="L172" s="97"/>
    </row>
    <row r="173" spans="2:12" ht="20.100000000000001" hidden="1" customHeight="1" thickTop="1" thickBot="1" x14ac:dyDescent="0.3">
      <c r="B173" s="97"/>
      <c r="C173" s="97"/>
      <c r="D173" s="97"/>
      <c r="E173" s="158" t="str">
        <f t="shared" ref="E173:G173" si="20">E66</f>
        <v>Module 20</v>
      </c>
      <c r="F173" s="158" t="str">
        <f t="shared" si="20"/>
        <v>4.21</v>
      </c>
      <c r="G173" s="156">
        <f t="shared" si="20"/>
        <v>0</v>
      </c>
      <c r="H173" s="97"/>
      <c r="I173" s="157"/>
      <c r="J173" s="157"/>
      <c r="K173" s="157"/>
      <c r="L173" s="97"/>
    </row>
    <row r="174" spans="2:12" ht="20.100000000000001" hidden="1" customHeight="1" thickTop="1" thickBot="1" x14ac:dyDescent="0.3">
      <c r="B174" s="97"/>
      <c r="C174" s="97"/>
      <c r="D174" s="97"/>
      <c r="E174" s="158" t="str">
        <f t="shared" ref="E174:G174" si="21">E67</f>
        <v>Module 21</v>
      </c>
      <c r="F174" s="158" t="str">
        <f t="shared" si="21"/>
        <v>4.22</v>
      </c>
      <c r="G174" s="156">
        <f t="shared" si="21"/>
        <v>0</v>
      </c>
      <c r="H174" s="97"/>
      <c r="I174" s="157"/>
      <c r="J174" s="157"/>
      <c r="K174" s="157"/>
      <c r="L174" s="97"/>
    </row>
    <row r="175" spans="2:12" ht="20.100000000000001" hidden="1" customHeight="1" thickTop="1" thickBot="1" x14ac:dyDescent="0.3">
      <c r="B175" s="97"/>
      <c r="C175" s="97"/>
      <c r="D175" s="97"/>
      <c r="E175" s="158" t="str">
        <f t="shared" ref="E175:G175" si="22">E68</f>
        <v>Module 22</v>
      </c>
      <c r="F175" s="158" t="str">
        <f t="shared" si="22"/>
        <v>4.23</v>
      </c>
      <c r="G175" s="156">
        <f t="shared" si="22"/>
        <v>0</v>
      </c>
      <c r="H175" s="97"/>
      <c r="I175" s="157"/>
      <c r="J175" s="157"/>
      <c r="K175" s="157"/>
      <c r="L175" s="97"/>
    </row>
    <row r="176" spans="2:12" ht="20.100000000000001" hidden="1" customHeight="1" thickTop="1" thickBot="1" x14ac:dyDescent="0.3">
      <c r="B176" s="97"/>
      <c r="C176" s="97"/>
      <c r="D176" s="97"/>
      <c r="E176" s="158" t="str">
        <f t="shared" ref="E176:G176" si="23">E69</f>
        <v>Module 23</v>
      </c>
      <c r="F176" s="158" t="str">
        <f t="shared" si="23"/>
        <v>4.24</v>
      </c>
      <c r="G176" s="156">
        <f t="shared" si="23"/>
        <v>0</v>
      </c>
      <c r="H176" s="97"/>
      <c r="I176" s="157"/>
      <c r="J176" s="157"/>
      <c r="K176" s="157"/>
      <c r="L176" s="97"/>
    </row>
    <row r="177" spans="2:12" ht="20.100000000000001" hidden="1" customHeight="1" thickTop="1" thickBot="1" x14ac:dyDescent="0.3">
      <c r="B177" s="97"/>
      <c r="C177" s="97"/>
      <c r="D177" s="97"/>
      <c r="E177" s="158" t="str">
        <f t="shared" ref="E177:G177" si="24">E70</f>
        <v>Module 24</v>
      </c>
      <c r="F177" s="158" t="str">
        <f t="shared" si="24"/>
        <v>4.25</v>
      </c>
      <c r="G177" s="156">
        <f t="shared" si="24"/>
        <v>0</v>
      </c>
      <c r="H177" s="97"/>
      <c r="I177" s="157"/>
      <c r="J177" s="157"/>
      <c r="K177" s="157"/>
      <c r="L177" s="97"/>
    </row>
    <row r="178" spans="2:12" ht="20.100000000000001" hidden="1" customHeight="1" thickTop="1" thickBot="1" x14ac:dyDescent="0.3">
      <c r="B178" s="97"/>
      <c r="C178" s="97"/>
      <c r="D178" s="97"/>
      <c r="E178" s="158" t="str">
        <f t="shared" ref="E178:G178" si="25">E71</f>
        <v>Module 25</v>
      </c>
      <c r="F178" s="158" t="str">
        <f t="shared" si="25"/>
        <v>4.26</v>
      </c>
      <c r="G178" s="156">
        <f t="shared" si="25"/>
        <v>0</v>
      </c>
      <c r="H178" s="97"/>
      <c r="I178" s="157"/>
      <c r="J178" s="157"/>
      <c r="K178" s="157"/>
      <c r="L178" s="97"/>
    </row>
    <row r="179" spans="2:12" ht="20.100000000000001" hidden="1" customHeight="1" thickTop="1" thickBot="1" x14ac:dyDescent="0.3">
      <c r="B179" s="97"/>
      <c r="C179" s="97"/>
      <c r="D179" s="97"/>
      <c r="E179" s="158" t="str">
        <f t="shared" ref="E179:G179" si="26">E72</f>
        <v>Module 26</v>
      </c>
      <c r="F179" s="158" t="str">
        <f t="shared" si="26"/>
        <v>4.27</v>
      </c>
      <c r="G179" s="156">
        <f t="shared" si="26"/>
        <v>0</v>
      </c>
      <c r="H179" s="97"/>
      <c r="I179" s="157"/>
      <c r="J179" s="157"/>
      <c r="K179" s="157"/>
      <c r="L179" s="97"/>
    </row>
    <row r="180" spans="2:12" ht="20.100000000000001" hidden="1" customHeight="1" thickTop="1" thickBot="1" x14ac:dyDescent="0.3">
      <c r="B180" s="97"/>
      <c r="C180" s="97"/>
      <c r="D180" s="97"/>
      <c r="E180" s="158" t="str">
        <f t="shared" ref="E180:G180" si="27">E73</f>
        <v>Module 27</v>
      </c>
      <c r="F180" s="158" t="str">
        <f t="shared" si="27"/>
        <v>4.28</v>
      </c>
      <c r="G180" s="156">
        <f t="shared" si="27"/>
        <v>0</v>
      </c>
      <c r="H180" s="97"/>
      <c r="I180" s="157"/>
      <c r="J180" s="157"/>
      <c r="K180" s="157"/>
      <c r="L180" s="97"/>
    </row>
    <row r="181" spans="2:12" ht="20.100000000000001" hidden="1" customHeight="1" thickTop="1" thickBot="1" x14ac:dyDescent="0.3">
      <c r="B181" s="97"/>
      <c r="C181" s="97"/>
      <c r="D181" s="97"/>
      <c r="E181" s="158" t="str">
        <f t="shared" ref="E181:G181" si="28">E74</f>
        <v>Module 28</v>
      </c>
      <c r="F181" s="158" t="str">
        <f t="shared" si="28"/>
        <v>4.29</v>
      </c>
      <c r="G181" s="156">
        <f t="shared" si="28"/>
        <v>0</v>
      </c>
      <c r="H181" s="97"/>
      <c r="I181" s="157"/>
      <c r="J181" s="157"/>
      <c r="K181" s="157"/>
      <c r="L181" s="97"/>
    </row>
    <row r="182" spans="2:12" ht="20.100000000000001" hidden="1" customHeight="1" thickTop="1" thickBot="1" x14ac:dyDescent="0.3">
      <c r="B182" s="97"/>
      <c r="C182" s="97"/>
      <c r="D182" s="97"/>
      <c r="E182" s="158" t="str">
        <f t="shared" ref="E182:G182" si="29">E75</f>
        <v>Module 29</v>
      </c>
      <c r="F182" s="158" t="str">
        <f t="shared" si="29"/>
        <v>4.30</v>
      </c>
      <c r="G182" s="156">
        <f t="shared" si="29"/>
        <v>0</v>
      </c>
      <c r="H182" s="97"/>
      <c r="I182" s="157"/>
      <c r="J182" s="157"/>
      <c r="K182" s="157"/>
      <c r="L182" s="97"/>
    </row>
    <row r="183" spans="2:12" ht="20.100000000000001" hidden="1" customHeight="1" thickTop="1" thickBot="1" x14ac:dyDescent="0.3">
      <c r="B183" s="97"/>
      <c r="C183" s="97"/>
      <c r="D183" s="97"/>
      <c r="E183" s="158" t="str">
        <f t="shared" ref="E183:G183" si="30">E76</f>
        <v>Module 30</v>
      </c>
      <c r="F183" s="158" t="str">
        <f t="shared" si="30"/>
        <v>4.31</v>
      </c>
      <c r="G183" s="156">
        <f t="shared" si="30"/>
        <v>0</v>
      </c>
      <c r="H183" s="97"/>
      <c r="I183" s="157"/>
      <c r="J183" s="157"/>
      <c r="K183" s="157"/>
      <c r="L183" s="97"/>
    </row>
    <row r="184" spans="2:12" ht="20.100000000000001" hidden="1" customHeight="1" thickTop="1" thickBot="1" x14ac:dyDescent="0.3">
      <c r="B184" s="97"/>
      <c r="C184" s="97"/>
      <c r="D184" s="97"/>
      <c r="E184" s="158" t="str">
        <f t="shared" ref="E184:G184" si="31">E77</f>
        <v>Module 31</v>
      </c>
      <c r="F184" s="158" t="str">
        <f t="shared" si="31"/>
        <v>4.32</v>
      </c>
      <c r="G184" s="156">
        <f t="shared" si="31"/>
        <v>0</v>
      </c>
      <c r="H184" s="97"/>
      <c r="I184" s="157"/>
      <c r="J184" s="157"/>
      <c r="K184" s="157"/>
      <c r="L184" s="97"/>
    </row>
    <row r="185" spans="2:12" ht="20.100000000000001" hidden="1" customHeight="1" thickTop="1" thickBot="1" x14ac:dyDescent="0.3">
      <c r="B185" s="97"/>
      <c r="C185" s="97"/>
      <c r="D185" s="97"/>
      <c r="E185" s="158" t="str">
        <f t="shared" ref="E185:G185" si="32">E78</f>
        <v>Module 32</v>
      </c>
      <c r="F185" s="158" t="str">
        <f t="shared" si="32"/>
        <v>4.33</v>
      </c>
      <c r="G185" s="156">
        <f t="shared" si="32"/>
        <v>0</v>
      </c>
      <c r="H185" s="97"/>
      <c r="I185" s="157"/>
      <c r="J185" s="157"/>
      <c r="K185" s="157"/>
      <c r="L185" s="97"/>
    </row>
    <row r="186" spans="2:12" ht="20.100000000000001" hidden="1" customHeight="1" thickTop="1" thickBot="1" x14ac:dyDescent="0.3">
      <c r="B186" s="97"/>
      <c r="C186" s="97"/>
      <c r="D186" s="97"/>
      <c r="E186" s="158" t="str">
        <f t="shared" ref="E186:G186" si="33">E79</f>
        <v>Module 33</v>
      </c>
      <c r="F186" s="158" t="str">
        <f t="shared" si="33"/>
        <v>4.34</v>
      </c>
      <c r="G186" s="156">
        <f t="shared" si="33"/>
        <v>0</v>
      </c>
      <c r="H186" s="97"/>
      <c r="I186" s="157"/>
      <c r="J186" s="157"/>
      <c r="K186" s="157"/>
      <c r="L186" s="97"/>
    </row>
    <row r="187" spans="2:12" ht="20.100000000000001" hidden="1" customHeight="1" thickTop="1" thickBot="1" x14ac:dyDescent="0.3">
      <c r="B187" s="97"/>
      <c r="C187" s="97"/>
      <c r="D187" s="97"/>
      <c r="E187" s="158" t="str">
        <f t="shared" ref="E187:G187" si="34">E80</f>
        <v>Module 34</v>
      </c>
      <c r="F187" s="158" t="str">
        <f t="shared" si="34"/>
        <v>4.35</v>
      </c>
      <c r="G187" s="156">
        <f t="shared" si="34"/>
        <v>0</v>
      </c>
      <c r="H187" s="97"/>
      <c r="I187" s="157"/>
      <c r="J187" s="157"/>
      <c r="K187" s="157"/>
      <c r="L187" s="97"/>
    </row>
    <row r="188" spans="2:12" ht="20.100000000000001" hidden="1" customHeight="1" thickTop="1" thickBot="1" x14ac:dyDescent="0.3">
      <c r="B188" s="97"/>
      <c r="C188" s="97"/>
      <c r="D188" s="97"/>
      <c r="E188" s="158" t="str">
        <f t="shared" ref="E188:G188" si="35">E81</f>
        <v>Module 35</v>
      </c>
      <c r="F188" s="158" t="str">
        <f t="shared" si="35"/>
        <v>4.36</v>
      </c>
      <c r="G188" s="156">
        <f t="shared" si="35"/>
        <v>0</v>
      </c>
      <c r="H188" s="97"/>
      <c r="I188" s="157"/>
      <c r="J188" s="157"/>
      <c r="K188" s="157"/>
      <c r="L188" s="97"/>
    </row>
    <row r="189" spans="2:12" ht="20.100000000000001" hidden="1" customHeight="1" thickTop="1" thickBot="1" x14ac:dyDescent="0.3">
      <c r="B189" s="97"/>
      <c r="C189" s="97"/>
      <c r="D189" s="97"/>
      <c r="E189" s="158" t="str">
        <f t="shared" ref="E189:G189" si="36">E82</f>
        <v>Module 36</v>
      </c>
      <c r="F189" s="158" t="str">
        <f t="shared" si="36"/>
        <v>4.37</v>
      </c>
      <c r="G189" s="156">
        <f t="shared" si="36"/>
        <v>0</v>
      </c>
      <c r="H189" s="97"/>
      <c r="I189" s="157"/>
      <c r="J189" s="157"/>
      <c r="K189" s="157"/>
      <c r="L189" s="97"/>
    </row>
    <row r="190" spans="2:12" ht="20.100000000000001" hidden="1" customHeight="1" thickTop="1" thickBot="1" x14ac:dyDescent="0.3">
      <c r="B190" s="97"/>
      <c r="C190" s="97"/>
      <c r="D190" s="97"/>
      <c r="E190" s="158" t="str">
        <f t="shared" ref="E190:G190" si="37">E83</f>
        <v>Module 37</v>
      </c>
      <c r="F190" s="158" t="str">
        <f t="shared" si="37"/>
        <v>4.38</v>
      </c>
      <c r="G190" s="156">
        <f t="shared" si="37"/>
        <v>0</v>
      </c>
      <c r="H190" s="97"/>
      <c r="I190" s="157"/>
      <c r="J190" s="157"/>
      <c r="K190" s="157"/>
      <c r="L190" s="97"/>
    </row>
    <row r="191" spans="2:12" ht="20.100000000000001" hidden="1" customHeight="1" thickTop="1" thickBot="1" x14ac:dyDescent="0.3">
      <c r="B191" s="97"/>
      <c r="C191" s="97"/>
      <c r="D191" s="97"/>
      <c r="E191" s="158" t="str">
        <f t="shared" ref="E191:G191" si="38">E84</f>
        <v>Module 38</v>
      </c>
      <c r="F191" s="158" t="str">
        <f t="shared" si="38"/>
        <v>4.39</v>
      </c>
      <c r="G191" s="156">
        <f t="shared" si="38"/>
        <v>0</v>
      </c>
      <c r="H191" s="97"/>
      <c r="I191" s="157"/>
      <c r="J191" s="157"/>
      <c r="K191" s="157"/>
      <c r="L191" s="97"/>
    </row>
    <row r="192" spans="2:12" ht="20.100000000000001" hidden="1" customHeight="1" thickTop="1" thickBot="1" x14ac:dyDescent="0.3">
      <c r="B192" s="97"/>
      <c r="C192" s="97"/>
      <c r="D192" s="97"/>
      <c r="E192" s="158" t="str">
        <f t="shared" ref="E192:G192" si="39">E85</f>
        <v>Module 39</v>
      </c>
      <c r="F192" s="158" t="str">
        <f t="shared" si="39"/>
        <v>4.40</v>
      </c>
      <c r="G192" s="156">
        <f t="shared" si="39"/>
        <v>0</v>
      </c>
      <c r="H192" s="97"/>
      <c r="I192" s="157"/>
      <c r="J192" s="157"/>
      <c r="K192" s="157"/>
      <c r="L192" s="97"/>
    </row>
    <row r="193" spans="2:12" ht="20.100000000000001" hidden="1" customHeight="1" thickTop="1" thickBot="1" x14ac:dyDescent="0.3">
      <c r="B193" s="97"/>
      <c r="C193" s="97"/>
      <c r="D193" s="97"/>
      <c r="E193" s="158" t="str">
        <f t="shared" ref="E193:G193" si="40">E86</f>
        <v>Module 40</v>
      </c>
      <c r="F193" s="158" t="str">
        <f t="shared" si="40"/>
        <v>4.41</v>
      </c>
      <c r="G193" s="156">
        <f t="shared" si="40"/>
        <v>0</v>
      </c>
      <c r="H193" s="97"/>
      <c r="I193" s="157"/>
      <c r="J193" s="157"/>
      <c r="K193" s="157"/>
      <c r="L193" s="97"/>
    </row>
    <row r="194" spans="2:12" ht="20.100000000000001" hidden="1" customHeight="1" thickTop="1" thickBot="1" x14ac:dyDescent="0.3">
      <c r="B194" s="97"/>
      <c r="C194" s="97"/>
      <c r="D194" s="97"/>
      <c r="E194" s="158" t="str">
        <f t="shared" ref="E194:G194" si="41">E87</f>
        <v>Module 41</v>
      </c>
      <c r="F194" s="158" t="str">
        <f t="shared" si="41"/>
        <v>4.42</v>
      </c>
      <c r="G194" s="156">
        <f t="shared" si="41"/>
        <v>0</v>
      </c>
      <c r="H194" s="97"/>
      <c r="I194" s="157"/>
      <c r="J194" s="157"/>
      <c r="K194" s="157"/>
      <c r="L194" s="97"/>
    </row>
    <row r="195" spans="2:12" ht="20.100000000000001" hidden="1" customHeight="1" thickTop="1" thickBot="1" x14ac:dyDescent="0.3">
      <c r="B195" s="97"/>
      <c r="C195" s="97"/>
      <c r="D195" s="97"/>
      <c r="E195" s="158" t="str">
        <f t="shared" ref="E195:G195" si="42">E88</f>
        <v>Module 42</v>
      </c>
      <c r="F195" s="158" t="str">
        <f t="shared" si="42"/>
        <v>4.43</v>
      </c>
      <c r="G195" s="156">
        <f t="shared" si="42"/>
        <v>0</v>
      </c>
      <c r="H195" s="97"/>
      <c r="I195" s="157"/>
      <c r="J195" s="157"/>
      <c r="K195" s="157"/>
      <c r="L195" s="97"/>
    </row>
    <row r="196" spans="2:12" ht="20.100000000000001" hidden="1" customHeight="1" thickTop="1" thickBot="1" x14ac:dyDescent="0.3">
      <c r="B196" s="97"/>
      <c r="C196" s="97"/>
      <c r="D196" s="97"/>
      <c r="E196" s="158" t="str">
        <f t="shared" ref="E196:G196" si="43">E89</f>
        <v>Module 43</v>
      </c>
      <c r="F196" s="158" t="str">
        <f t="shared" si="43"/>
        <v>4.44</v>
      </c>
      <c r="G196" s="156">
        <f t="shared" si="43"/>
        <v>0</v>
      </c>
      <c r="H196" s="97"/>
      <c r="I196" s="157"/>
      <c r="J196" s="157"/>
      <c r="K196" s="157"/>
      <c r="L196" s="97"/>
    </row>
    <row r="197" spans="2:12" ht="20.100000000000001" hidden="1" customHeight="1" thickTop="1" thickBot="1" x14ac:dyDescent="0.3">
      <c r="B197" s="97"/>
      <c r="C197" s="97"/>
      <c r="D197" s="97"/>
      <c r="E197" s="158" t="str">
        <f t="shared" ref="E197:G197" si="44">E90</f>
        <v>Module 44</v>
      </c>
      <c r="F197" s="158" t="str">
        <f t="shared" si="44"/>
        <v>4.45</v>
      </c>
      <c r="G197" s="156">
        <f t="shared" si="44"/>
        <v>0</v>
      </c>
      <c r="H197" s="97"/>
      <c r="I197" s="157"/>
      <c r="J197" s="157"/>
      <c r="K197" s="157"/>
      <c r="L197" s="97"/>
    </row>
    <row r="198" spans="2:12" ht="20.100000000000001" hidden="1" customHeight="1" thickTop="1" thickBot="1" x14ac:dyDescent="0.3">
      <c r="B198" s="97"/>
      <c r="C198" s="97"/>
      <c r="D198" s="97"/>
      <c r="E198" s="158" t="str">
        <f t="shared" ref="E198:G198" si="45">E91</f>
        <v>Module 45</v>
      </c>
      <c r="F198" s="158" t="str">
        <f t="shared" si="45"/>
        <v>4.46</v>
      </c>
      <c r="G198" s="156">
        <f t="shared" si="45"/>
        <v>0</v>
      </c>
      <c r="H198" s="97"/>
      <c r="I198" s="157"/>
      <c r="J198" s="157"/>
      <c r="K198" s="157"/>
      <c r="L198" s="97"/>
    </row>
    <row r="199" spans="2:12" ht="20.100000000000001" hidden="1" customHeight="1" thickTop="1" thickBot="1" x14ac:dyDescent="0.3">
      <c r="B199" s="97"/>
      <c r="C199" s="97"/>
      <c r="D199" s="97"/>
      <c r="E199" s="158" t="str">
        <f t="shared" ref="E199:G199" si="46">E92</f>
        <v>Module 46</v>
      </c>
      <c r="F199" s="158" t="str">
        <f t="shared" si="46"/>
        <v>4.47</v>
      </c>
      <c r="G199" s="156">
        <f t="shared" si="46"/>
        <v>0</v>
      </c>
      <c r="H199" s="97"/>
      <c r="I199" s="157"/>
      <c r="J199" s="157"/>
      <c r="K199" s="157"/>
      <c r="L199" s="97"/>
    </row>
    <row r="200" spans="2:12" ht="20.100000000000001" hidden="1" customHeight="1" thickTop="1" thickBot="1" x14ac:dyDescent="0.3">
      <c r="B200" s="97"/>
      <c r="C200" s="97"/>
      <c r="D200" s="97"/>
      <c r="E200" s="158" t="str">
        <f t="shared" ref="E200:G200" si="47">E93</f>
        <v>Module 47</v>
      </c>
      <c r="F200" s="158" t="str">
        <f t="shared" si="47"/>
        <v>4.48</v>
      </c>
      <c r="G200" s="156">
        <f t="shared" si="47"/>
        <v>0</v>
      </c>
      <c r="H200" s="97"/>
      <c r="I200" s="157"/>
      <c r="J200" s="157"/>
      <c r="K200" s="157"/>
      <c r="L200" s="97"/>
    </row>
    <row r="201" spans="2:12" ht="20.100000000000001" hidden="1" customHeight="1" thickTop="1" thickBot="1" x14ac:dyDescent="0.3">
      <c r="B201" s="97"/>
      <c r="C201" s="97"/>
      <c r="D201" s="97"/>
      <c r="E201" s="158" t="str">
        <f t="shared" ref="E201:G201" si="48">E94</f>
        <v>Module 48</v>
      </c>
      <c r="F201" s="158" t="str">
        <f t="shared" si="48"/>
        <v>4.49</v>
      </c>
      <c r="G201" s="156">
        <f t="shared" si="48"/>
        <v>0</v>
      </c>
      <c r="H201" s="97"/>
      <c r="I201" s="157"/>
      <c r="J201" s="157"/>
      <c r="K201" s="157"/>
      <c r="L201" s="97"/>
    </row>
    <row r="202" spans="2:12" ht="20.100000000000001" hidden="1" customHeight="1" thickTop="1" thickBot="1" x14ac:dyDescent="0.3">
      <c r="B202" s="97"/>
      <c r="C202" s="97"/>
      <c r="D202" s="97"/>
      <c r="E202" s="158" t="str">
        <f t="shared" ref="E202:G202" si="49">E95</f>
        <v>Module 49</v>
      </c>
      <c r="F202" s="158" t="str">
        <f t="shared" si="49"/>
        <v>4.50</v>
      </c>
      <c r="G202" s="156">
        <f t="shared" si="49"/>
        <v>0</v>
      </c>
      <c r="H202" s="97"/>
      <c r="I202" s="157"/>
      <c r="J202" s="157"/>
      <c r="K202" s="157"/>
      <c r="L202" s="97"/>
    </row>
    <row r="203" spans="2:12" ht="20.100000000000001" hidden="1" customHeight="1" thickTop="1" thickBot="1" x14ac:dyDescent="0.3">
      <c r="B203" s="97"/>
      <c r="C203" s="97"/>
      <c r="D203" s="97"/>
      <c r="E203" s="158" t="str">
        <f t="shared" ref="E203:G203" si="50">E96</f>
        <v>Module 50</v>
      </c>
      <c r="F203" s="158" t="str">
        <f t="shared" si="50"/>
        <v>4.51</v>
      </c>
      <c r="G203" s="156">
        <f t="shared" si="50"/>
        <v>0</v>
      </c>
      <c r="H203" s="97"/>
      <c r="I203" s="157"/>
      <c r="J203" s="157"/>
      <c r="K203" s="157"/>
      <c r="L203" s="97"/>
    </row>
    <row r="204" spans="2:12" ht="20.100000000000001" hidden="1" customHeight="1" thickTop="1" thickBot="1" x14ac:dyDescent="0.3">
      <c r="B204" s="97"/>
      <c r="C204" s="97"/>
      <c r="D204" s="97"/>
      <c r="E204" s="158" t="str">
        <f>E31</f>
        <v>Required</v>
      </c>
      <c r="F204" s="156" t="str">
        <f t="shared" ref="F204:G204" si="51">F31</f>
        <v>R</v>
      </c>
      <c r="G204" s="156">
        <f t="shared" si="51"/>
        <v>4</v>
      </c>
      <c r="H204" s="97"/>
      <c r="I204" s="157"/>
      <c r="J204" s="157"/>
      <c r="K204" s="157"/>
      <c r="L204" s="97"/>
    </row>
    <row r="205" spans="2:12" ht="20.100000000000001" hidden="1" customHeight="1" thickTop="1" thickBot="1" x14ac:dyDescent="0.3">
      <c r="B205" s="97"/>
      <c r="C205" s="97"/>
      <c r="D205" s="97"/>
      <c r="E205" s="158" t="str">
        <f t="shared" ref="E205:G205" si="52">E32</f>
        <v>Desired</v>
      </c>
      <c r="F205" s="156" t="str">
        <f t="shared" si="52"/>
        <v>D</v>
      </c>
      <c r="G205" s="156">
        <f t="shared" si="52"/>
        <v>2</v>
      </c>
      <c r="H205" s="97"/>
      <c r="I205" s="157"/>
      <c r="J205" s="157"/>
      <c r="K205" s="157"/>
      <c r="L205" s="97"/>
    </row>
    <row r="206" spans="2:12" ht="20.100000000000001" hidden="1" customHeight="1" thickTop="1" thickBot="1" x14ac:dyDescent="0.3">
      <c r="B206" s="97"/>
      <c r="C206" s="97"/>
      <c r="D206" s="97"/>
      <c r="E206" s="158" t="str">
        <f t="shared" ref="E206:G206" si="53">E33</f>
        <v>Optional</v>
      </c>
      <c r="F206" s="156" t="str">
        <f t="shared" si="53"/>
        <v>O</v>
      </c>
      <c r="G206" s="156">
        <f t="shared" si="53"/>
        <v>1</v>
      </c>
      <c r="H206" s="97"/>
      <c r="I206" s="157"/>
      <c r="J206" s="157"/>
      <c r="K206" s="157"/>
      <c r="L206" s="97"/>
    </row>
    <row r="207" spans="2:12" ht="20.100000000000001" hidden="1" customHeight="1" thickTop="1" thickBot="1" x14ac:dyDescent="0.3">
      <c r="B207" s="97"/>
      <c r="C207" s="97"/>
      <c r="D207" s="97"/>
      <c r="E207" s="158" t="str">
        <f>E36</f>
        <v>Yes</v>
      </c>
      <c r="F207" s="156" t="str">
        <f t="shared" ref="F207:G207" si="54">F36</f>
        <v>Y</v>
      </c>
      <c r="G207" s="156">
        <f t="shared" si="54"/>
        <v>1</v>
      </c>
      <c r="H207" s="97"/>
      <c r="I207" s="157"/>
      <c r="J207" s="157"/>
      <c r="K207" s="157"/>
      <c r="L207" s="97"/>
    </row>
    <row r="208" spans="2:12" ht="20.100000000000001" hidden="1" customHeight="1" thickTop="1" thickBot="1" x14ac:dyDescent="0.3">
      <c r="B208" s="97"/>
      <c r="C208" s="97"/>
      <c r="D208" s="97"/>
      <c r="E208" s="158" t="str">
        <f t="shared" ref="E208:G208" si="55">E37</f>
        <v>Reporting</v>
      </c>
      <c r="F208" s="156" t="str">
        <f t="shared" si="55"/>
        <v>R</v>
      </c>
      <c r="G208" s="156">
        <f t="shared" si="55"/>
        <v>0.5</v>
      </c>
      <c r="H208" s="97"/>
      <c r="I208" s="157"/>
      <c r="J208" s="157"/>
      <c r="K208" s="157"/>
      <c r="L208" s="97"/>
    </row>
    <row r="209" spans="2:12" ht="20.100000000000001" hidden="1" customHeight="1" thickTop="1" thickBot="1" x14ac:dyDescent="0.3">
      <c r="B209" s="97"/>
      <c r="C209" s="97"/>
      <c r="D209" s="97"/>
      <c r="E209" s="158" t="str">
        <f t="shared" ref="E209:G209" si="56">E38</f>
        <v>Third Party</v>
      </c>
      <c r="F209" s="156" t="str">
        <f t="shared" si="56"/>
        <v>T</v>
      </c>
      <c r="G209" s="156">
        <f t="shared" si="56"/>
        <v>0.5</v>
      </c>
      <c r="H209" s="97"/>
      <c r="I209" s="157"/>
      <c r="J209" s="157"/>
      <c r="K209" s="157"/>
      <c r="L209" s="97"/>
    </row>
    <row r="210" spans="2:12" ht="20.100000000000001" hidden="1" customHeight="1" thickTop="1" thickBot="1" x14ac:dyDescent="0.3">
      <c r="B210" s="97"/>
      <c r="C210" s="97"/>
      <c r="D210" s="97"/>
      <c r="E210" s="158" t="str">
        <f t="shared" ref="E210:G210" si="57">E39</f>
        <v>Modification</v>
      </c>
      <c r="F210" s="156" t="str">
        <f t="shared" si="57"/>
        <v>M</v>
      </c>
      <c r="G210" s="156">
        <f t="shared" si="57"/>
        <v>0</v>
      </c>
      <c r="H210" s="97"/>
      <c r="I210" s="157"/>
      <c r="J210" s="157"/>
      <c r="K210" s="157"/>
      <c r="L210" s="97"/>
    </row>
    <row r="211" spans="2:12" ht="20.100000000000001" hidden="1" customHeight="1" thickTop="1" thickBot="1" x14ac:dyDescent="0.3">
      <c r="B211" s="97"/>
      <c r="C211" s="97"/>
      <c r="D211" s="97"/>
      <c r="E211" s="158" t="str">
        <f t="shared" ref="E211:G211" si="58">E40</f>
        <v>Future</v>
      </c>
      <c r="F211" s="156" t="str">
        <f t="shared" si="58"/>
        <v>F</v>
      </c>
      <c r="G211" s="156">
        <f t="shared" si="58"/>
        <v>0.5</v>
      </c>
      <c r="H211" s="97"/>
      <c r="I211" s="157"/>
      <c r="J211" s="157"/>
      <c r="K211" s="157"/>
      <c r="L211" s="97"/>
    </row>
    <row r="212" spans="2:12" ht="20.100000000000001" hidden="1" customHeight="1" thickTop="1" thickBot="1" x14ac:dyDescent="0.3">
      <c r="B212" s="97"/>
      <c r="C212" s="97"/>
      <c r="D212" s="97"/>
      <c r="E212" s="158" t="str">
        <f t="shared" ref="E212:G212" si="59">E41</f>
        <v>Not Available</v>
      </c>
      <c r="F212" s="156" t="str">
        <f t="shared" si="59"/>
        <v>N</v>
      </c>
      <c r="G212" s="156">
        <f t="shared" si="59"/>
        <v>0</v>
      </c>
      <c r="H212" s="97"/>
      <c r="I212" s="157"/>
      <c r="J212" s="157"/>
      <c r="K212" s="157"/>
      <c r="L212" s="97"/>
    </row>
    <row r="213" spans="2:12" ht="20.100000000000001" customHeight="1" thickTop="1" thickBot="1" x14ac:dyDescent="0.3">
      <c r="B213" s="97"/>
      <c r="C213" s="97"/>
      <c r="D213" s="97"/>
      <c r="E213" s="165"/>
      <c r="F213" s="164"/>
      <c r="G213" s="168" t="s">
        <v>206</v>
      </c>
      <c r="H213" s="97"/>
      <c r="I213" s="157"/>
      <c r="J213" s="157"/>
      <c r="K213" s="157"/>
      <c r="L213" s="97"/>
    </row>
    <row r="214" spans="2:12" ht="12" customHeight="1" thickTop="1" thickBot="1" x14ac:dyDescent="0.3">
      <c r="B214" s="97"/>
      <c r="C214" s="97"/>
      <c r="D214" s="97"/>
      <c r="E214" s="97"/>
      <c r="F214" s="97"/>
      <c r="G214" s="97"/>
      <c r="H214" s="97"/>
      <c r="I214" s="97"/>
      <c r="J214" s="97"/>
      <c r="K214" s="97"/>
      <c r="L214" s="97"/>
    </row>
    <row r="215" spans="2:12" ht="20.100000000000001" customHeight="1" thickTop="1" thickBot="1" x14ac:dyDescent="0.3"/>
    <row r="216" spans="2:12" ht="20.100000000000001" customHeight="1" thickTop="1" thickBot="1" x14ac:dyDescent="0.3">
      <c r="B216" s="141">
        <v>10</v>
      </c>
      <c r="C216" s="305" t="s">
        <v>207</v>
      </c>
      <c r="D216" s="305"/>
      <c r="E216" s="305"/>
      <c r="F216" s="305"/>
      <c r="G216" s="305"/>
      <c r="H216" s="305"/>
      <c r="I216" s="305"/>
      <c r="J216" s="305"/>
      <c r="K216" s="305"/>
      <c r="L216" s="305"/>
    </row>
    <row r="217" spans="2:12" ht="12" customHeight="1" thickTop="1" thickBot="1" x14ac:dyDescent="0.3">
      <c r="B217" s="97"/>
      <c r="C217" s="97"/>
      <c r="D217" s="97"/>
      <c r="E217" s="97"/>
      <c r="F217" s="97"/>
      <c r="G217" s="97"/>
      <c r="H217" s="97"/>
      <c r="I217" s="97"/>
      <c r="J217" s="97"/>
      <c r="K217" s="97"/>
      <c r="L217" s="97"/>
    </row>
    <row r="218" spans="2:12" ht="20.100000000000001" customHeight="1" thickTop="1" thickBot="1" x14ac:dyDescent="0.3">
      <c r="B218" s="97"/>
      <c r="C218" s="96" t="s">
        <v>0</v>
      </c>
      <c r="D218" s="97"/>
      <c r="E218" s="327" t="s">
        <v>208</v>
      </c>
      <c r="F218" s="327"/>
      <c r="G218" s="327"/>
      <c r="H218" s="97"/>
      <c r="I218" s="327" t="s">
        <v>23</v>
      </c>
      <c r="J218" s="327"/>
      <c r="K218" s="327"/>
      <c r="L218" s="97"/>
    </row>
    <row r="219" spans="2:12" ht="20.100000000000001" customHeight="1" thickTop="1" thickBot="1" x14ac:dyDescent="0.3">
      <c r="B219" s="97"/>
      <c r="C219" s="97"/>
      <c r="D219" s="97"/>
      <c r="E219" s="167" t="s">
        <v>205</v>
      </c>
      <c r="F219" s="163"/>
      <c r="G219" s="197"/>
      <c r="H219" s="97"/>
      <c r="I219" s="321"/>
      <c r="J219" s="322"/>
      <c r="K219" s="323"/>
      <c r="L219" s="97"/>
    </row>
    <row r="220" spans="2:12" ht="20.100000000000001" customHeight="1" thickTop="1" thickBot="1" x14ac:dyDescent="0.3">
      <c r="B220" s="97"/>
      <c r="C220" s="105" t="s">
        <v>185</v>
      </c>
      <c r="D220" s="97"/>
      <c r="E220" s="166" t="str">
        <f>E122</f>
        <v>Vendor Long Name</v>
      </c>
      <c r="F220" s="172"/>
      <c r="G220" s="198"/>
      <c r="H220" s="97"/>
      <c r="I220" s="324"/>
      <c r="J220" s="325"/>
      <c r="K220" s="326"/>
      <c r="L220" s="97"/>
    </row>
    <row r="221" spans="2:12" ht="20.100000000000001" hidden="1" customHeight="1" thickTop="1" thickBot="1" x14ac:dyDescent="0.3">
      <c r="B221" s="97"/>
      <c r="C221" s="97"/>
      <c r="D221" s="97"/>
      <c r="E221" s="166" t="str">
        <f>E123</f>
        <v>Vendor Short Name</v>
      </c>
      <c r="F221" s="172">
        <f>Summary!H64</f>
        <v>0</v>
      </c>
      <c r="G221" s="198"/>
      <c r="H221" s="97"/>
      <c r="I221" s="160"/>
      <c r="J221" s="161"/>
      <c r="K221" s="162"/>
      <c r="L221" s="97"/>
    </row>
    <row r="222" spans="2:12" ht="20.100000000000001" hidden="1" customHeight="1" thickTop="1" thickBot="1" x14ac:dyDescent="0.3">
      <c r="B222" s="97"/>
      <c r="C222" s="97"/>
      <c r="D222" s="97"/>
      <c r="E222" s="166" t="str">
        <f>E124</f>
        <v>Date Received</v>
      </c>
      <c r="F222" s="172">
        <f>Summary!H65</f>
        <v>0</v>
      </c>
      <c r="G222" s="198"/>
      <c r="H222" s="97"/>
      <c r="I222" s="157"/>
      <c r="J222" s="157"/>
      <c r="K222" s="157"/>
      <c r="L222" s="97"/>
    </row>
    <row r="223" spans="2:12" ht="20.100000000000001" hidden="1" customHeight="1" thickTop="1" thickBot="1" x14ac:dyDescent="0.3">
      <c r="B223" s="97"/>
      <c r="C223" s="97"/>
      <c r="D223" s="97"/>
      <c r="E223" s="166" t="str">
        <f>Summary!E14</f>
        <v>Account Management</v>
      </c>
      <c r="F223" s="172" t="str">
        <f>Summary!H14</f>
        <v>N/A</v>
      </c>
      <c r="G223" s="199" t="str">
        <f>IF('Account Management'!$D$10="Replace this text with primary module name that satisfies requirements.","",'Account Management'!$D$10)</f>
        <v>Replace this text with the primary product name(s) which satisfy requirements.</v>
      </c>
      <c r="H223" s="97" t="s">
        <v>209</v>
      </c>
      <c r="I223" s="157"/>
      <c r="J223" s="157"/>
      <c r="K223" s="157"/>
      <c r="L223" s="97"/>
    </row>
    <row r="224" spans="2:12" ht="20.100000000000001" hidden="1" customHeight="1" thickTop="1" thickBot="1" x14ac:dyDescent="0.3">
      <c r="B224" s="97"/>
      <c r="C224" s="97"/>
      <c r="D224" s="97"/>
      <c r="E224" s="166" t="str">
        <f>Summary!E15</f>
        <v>Billing</v>
      </c>
      <c r="F224" s="172" t="str">
        <f>Summary!H15</f>
        <v>N/A</v>
      </c>
      <c r="G224" s="198" t="str">
        <f>IF(Billing!$D$10="Replace this text with primary module name that satisfies requirements.","",Billing!$D$10)</f>
        <v>Replace this text with the primary product name(s) which satisfy requirements.</v>
      </c>
      <c r="H224" s="97" t="s">
        <v>209</v>
      </c>
      <c r="I224" s="157"/>
      <c r="J224" s="157"/>
      <c r="K224" s="157"/>
      <c r="L224" s="97"/>
    </row>
    <row r="225" spans="2:12" ht="20.100000000000001" hidden="1" customHeight="1" thickTop="1" thickBot="1" x14ac:dyDescent="0.3">
      <c r="B225" s="97"/>
      <c r="C225" s="97"/>
      <c r="D225" s="97"/>
      <c r="E225" s="166" t="str">
        <f>Summary!E16</f>
        <v>Customer Portal</v>
      </c>
      <c r="F225" s="172" t="str">
        <f>Summary!H16</f>
        <v>N/A</v>
      </c>
      <c r="G225" s="198" t="str">
        <f>IF('Customer Portal'!$D$10="Replace this text with primary module name that satisfies requirements.","",'Customer Portal'!$D$10)</f>
        <v>Replace this text with the primary product name(s) which satisfy requirements.</v>
      </c>
      <c r="H225" s="97" t="s">
        <v>209</v>
      </c>
      <c r="I225" s="157"/>
      <c r="J225" s="157"/>
      <c r="K225" s="157"/>
      <c r="L225" s="97"/>
    </row>
    <row r="226" spans="2:12" ht="20.100000000000001" hidden="1" customHeight="1" thickTop="1" thickBot="1" x14ac:dyDescent="0.3">
      <c r="B226" s="97"/>
      <c r="C226" s="97"/>
      <c r="D226" s="97"/>
      <c r="E226" s="166" t="str">
        <f>Summary!E17</f>
        <v>Delinquency</v>
      </c>
      <c r="F226" s="172" t="str">
        <f>Summary!H17</f>
        <v>N/A</v>
      </c>
      <c r="G226" s="198" t="str">
        <f>IF(Delinquency!$D$10="Replace this text with primary module name that satisfies requirements.","",Delinquency!$D$10)</f>
        <v>Replace this text with the primary product name(s) which satisfy requirements.</v>
      </c>
      <c r="H226" s="97" t="s">
        <v>209</v>
      </c>
      <c r="I226" s="157"/>
      <c r="J226" s="157"/>
      <c r="K226" s="157"/>
      <c r="L226" s="97"/>
    </row>
    <row r="227" spans="2:12" ht="20.100000000000001" hidden="1" customHeight="1" thickTop="1" thickBot="1" x14ac:dyDescent="0.3">
      <c r="B227" s="97"/>
      <c r="C227" s="97"/>
      <c r="D227" s="97"/>
      <c r="E227" s="166" t="str">
        <f>Summary!E18</f>
        <v>Device Management</v>
      </c>
      <c r="F227" s="172" t="str">
        <f>Summary!H18</f>
        <v>N/A</v>
      </c>
      <c r="G227" s="198" t="str">
        <f>IF('Device Management'!$D$10="Replace this text with primary module name that satisfies requirements.","",'Device Management'!$D$10)</f>
        <v>Replace this text with the primary product name(s) which satisfy requirements.</v>
      </c>
      <c r="H227" s="97" t="s">
        <v>209</v>
      </c>
      <c r="I227" s="157"/>
      <c r="J227" s="157"/>
      <c r="K227" s="157"/>
      <c r="L227" s="97"/>
    </row>
    <row r="228" spans="2:12" ht="20.100000000000001" hidden="1" customHeight="1" thickTop="1" thickBot="1" x14ac:dyDescent="0.3">
      <c r="B228" s="97"/>
      <c r="C228" s="97"/>
      <c r="D228" s="97"/>
      <c r="E228" s="166" t="str">
        <f>Summary!E19</f>
        <v>General and Technical</v>
      </c>
      <c r="F228" s="172" t="str">
        <f>Summary!H19</f>
        <v>N/A</v>
      </c>
      <c r="G228" s="198" t="str">
        <f>IF('General and Technical'!$D$10="Replace this text with primary module name that satisfies requirements.","",'General and Technical'!$D$10)</f>
        <v>Replace this text with the primary product name(s) which satisfy requirements.</v>
      </c>
      <c r="H228" s="97" t="s">
        <v>209</v>
      </c>
      <c r="I228" s="157"/>
      <c r="J228" s="157"/>
      <c r="K228" s="157"/>
      <c r="L228" s="97"/>
    </row>
    <row r="229" spans="2:12" ht="20.100000000000001" hidden="1" customHeight="1" thickTop="1" thickBot="1" x14ac:dyDescent="0.3">
      <c r="B229" s="97"/>
      <c r="C229" s="97"/>
      <c r="D229" s="97"/>
      <c r="E229" s="166" t="str">
        <f>Summary!E20</f>
        <v>Payment Processing</v>
      </c>
      <c r="F229" s="172" t="str">
        <f>Summary!H20</f>
        <v>N/A</v>
      </c>
      <c r="G229" s="198" t="str">
        <f>IF('Payment Processing'!$D$10="Replace this text with primary module name that satisfies requirements.","",'Payment Processing'!$D$10)</f>
        <v>Replace this text with the primary product name(s) which satisfy requirements.</v>
      </c>
      <c r="H229" s="97" t="s">
        <v>209</v>
      </c>
      <c r="I229" s="157"/>
      <c r="J229" s="157"/>
      <c r="K229" s="157"/>
      <c r="L229" s="97"/>
    </row>
    <row r="230" spans="2:12" ht="20.100000000000001" hidden="1" customHeight="1" thickTop="1" thickBot="1" x14ac:dyDescent="0.3">
      <c r="B230" s="97"/>
      <c r="C230" s="97"/>
      <c r="D230" s="97"/>
      <c r="E230" s="166" t="str">
        <f>Summary!E21</f>
        <v>Rates</v>
      </c>
      <c r="F230" s="172" t="str">
        <f>Summary!H21</f>
        <v>N/A</v>
      </c>
      <c r="G230" s="198" t="str">
        <f>IF(Rates!$D$10="Replace this text with primary module name that satisfies requirements.","",Rates!$D$10)</f>
        <v>Replace this text with the primary product name(s) which satisfy requirements.</v>
      </c>
      <c r="H230" s="97" t="s">
        <v>209</v>
      </c>
      <c r="I230" s="157"/>
      <c r="J230" s="157"/>
      <c r="K230" s="157"/>
      <c r="L230" s="97"/>
    </row>
    <row r="231" spans="2:12" ht="20.100000000000001" hidden="1" customHeight="1" thickTop="1" thickBot="1" x14ac:dyDescent="0.3">
      <c r="B231" s="97"/>
      <c r="C231" s="97"/>
      <c r="D231" s="97"/>
      <c r="E231" s="166" t="str">
        <f>Summary!E22</f>
        <v>Reporting and Analysis</v>
      </c>
      <c r="F231" s="172" t="str">
        <f>Summary!H22</f>
        <v>N/A</v>
      </c>
      <c r="G231" s="198" t="str">
        <f>IF('Reporting and Analysis'!$D$10="Replace this text with primary module name that satisfies requirements.","",'Reporting and Analysis'!$D$10)</f>
        <v>Replace this text with the primary product name(s) which satisfy requirements.</v>
      </c>
      <c r="H231" s="97" t="s">
        <v>209</v>
      </c>
      <c r="I231" s="157"/>
      <c r="J231" s="157"/>
      <c r="K231" s="157"/>
      <c r="L231" s="97"/>
    </row>
    <row r="232" spans="2:12" ht="20.100000000000001" hidden="1" customHeight="1" thickTop="1" thickBot="1" x14ac:dyDescent="0.3">
      <c r="B232" s="97"/>
      <c r="C232" s="97"/>
      <c r="D232" s="97"/>
      <c r="E232" s="166" t="str">
        <f>Summary!E23</f>
        <v>Service and Work Orders</v>
      </c>
      <c r="F232" s="172" t="str">
        <f>Summary!H23</f>
        <v>N/A</v>
      </c>
      <c r="G232" s="198" t="str">
        <f>IF('Service and Work Orders'!$D$10="Replace this text with primary module name that satisfies requirements.","",'Service and Work Orders'!$D$10)</f>
        <v>Replace this text with the primary product name(s) which satisfy requirements.</v>
      </c>
      <c r="H232" s="97" t="s">
        <v>209</v>
      </c>
      <c r="I232" s="157"/>
      <c r="J232" s="157"/>
      <c r="K232" s="157"/>
      <c r="L232" s="97"/>
    </row>
    <row r="233" spans="2:12" ht="20.100000000000001" hidden="1" customHeight="1" thickTop="1" thickBot="1" x14ac:dyDescent="0.3">
      <c r="B233" s="97"/>
      <c r="C233" s="97"/>
      <c r="D233" s="97"/>
      <c r="E233" s="166" t="str">
        <f>Summary!E24</f>
        <v>Module 11</v>
      </c>
      <c r="F233" s="172" t="str">
        <f>Summary!H24</f>
        <v>N/A</v>
      </c>
      <c r="G233" s="198" t="str">
        <f>IF('Module 11'!$D$10="Replace this text with primary module name that satisfies requirements.","",'Module 11'!$D$10)</f>
        <v>Replace this text with the primary product name(s) which satisfy requirements.</v>
      </c>
      <c r="H233" s="97" t="s">
        <v>209</v>
      </c>
      <c r="I233" s="157"/>
      <c r="J233" s="157"/>
      <c r="K233" s="157"/>
      <c r="L233" s="97"/>
    </row>
    <row r="234" spans="2:12" ht="20.100000000000001" hidden="1" customHeight="1" thickTop="1" thickBot="1" x14ac:dyDescent="0.3">
      <c r="B234" s="97"/>
      <c r="C234" s="97"/>
      <c r="D234" s="97"/>
      <c r="E234" s="166" t="str">
        <f>Summary!E25</f>
        <v>Module 12</v>
      </c>
      <c r="F234" s="172" t="str">
        <f>Summary!H25</f>
        <v>N/A</v>
      </c>
      <c r="G234" s="198" t="str">
        <f>IF('Module 12'!$D$10="Replace this text with primary module name that satisfies requirements.","",'Module 12'!$D$10)</f>
        <v>Replace this text with the primary product name(s) which satisfy requirements.</v>
      </c>
      <c r="H234" s="97" t="s">
        <v>209</v>
      </c>
      <c r="I234" s="157"/>
      <c r="J234" s="157"/>
      <c r="K234" s="157"/>
      <c r="L234" s="97"/>
    </row>
    <row r="235" spans="2:12" ht="20.100000000000001" hidden="1" customHeight="1" thickTop="1" thickBot="1" x14ac:dyDescent="0.3">
      <c r="B235" s="97"/>
      <c r="C235" s="97"/>
      <c r="D235" s="97"/>
      <c r="E235" s="166" t="str">
        <f>Summary!E26</f>
        <v>Module 13</v>
      </c>
      <c r="F235" s="172" t="str">
        <f>Summary!H26</f>
        <v>N/A</v>
      </c>
      <c r="G235" s="198" t="str">
        <f>IF('Module 13'!$D$10="Replace this text with primary module name that satisfies requirements.","",'Module 13'!$D$10)</f>
        <v>Replace this text with the primary product name(s) which satisfy requirements.</v>
      </c>
      <c r="H235" s="97" t="s">
        <v>209</v>
      </c>
      <c r="I235" s="157"/>
      <c r="J235" s="157"/>
      <c r="K235" s="157"/>
      <c r="L235" s="97"/>
    </row>
    <row r="236" spans="2:12" ht="20.100000000000001" hidden="1" customHeight="1" thickTop="1" thickBot="1" x14ac:dyDescent="0.3">
      <c r="B236" s="97"/>
      <c r="C236" s="97"/>
      <c r="D236" s="97"/>
      <c r="E236" s="166" t="str">
        <f>Summary!E27</f>
        <v>Module 14</v>
      </c>
      <c r="F236" s="172" t="str">
        <f>Summary!H27</f>
        <v>N/A</v>
      </c>
      <c r="G236" s="198" t="str">
        <f>IF('Module 14'!$D$10="Replace this text with primary module name that satisfies requirements.","",'Module 14'!$D$10)</f>
        <v>Replace this text with the primary product name(s) which satisfy requirements.</v>
      </c>
      <c r="H236" s="97" t="s">
        <v>209</v>
      </c>
      <c r="I236" s="157"/>
      <c r="J236" s="157"/>
      <c r="K236" s="157"/>
      <c r="L236" s="97"/>
    </row>
    <row r="237" spans="2:12" ht="20.100000000000001" hidden="1" customHeight="1" thickTop="1" thickBot="1" x14ac:dyDescent="0.3">
      <c r="B237" s="97"/>
      <c r="C237" s="97"/>
      <c r="D237" s="97"/>
      <c r="E237" s="166" t="str">
        <f>Summary!E28</f>
        <v>Module 15</v>
      </c>
      <c r="F237" s="172" t="str">
        <f>Summary!H28</f>
        <v>N/A</v>
      </c>
      <c r="G237" s="198" t="str">
        <f>IF('Module 15'!$D$10="Replace this text with primary module name that satisfies requirements.","",'Module 15'!$D$10)</f>
        <v>Replace this text with the primary product name(s) which satisfy requirements.</v>
      </c>
      <c r="H237" s="97" t="s">
        <v>209</v>
      </c>
      <c r="I237" s="157"/>
      <c r="J237" s="157"/>
      <c r="K237" s="157"/>
      <c r="L237" s="97"/>
    </row>
    <row r="238" spans="2:12" ht="20.100000000000001" hidden="1" customHeight="1" thickTop="1" thickBot="1" x14ac:dyDescent="0.3">
      <c r="B238" s="97"/>
      <c r="C238" s="97"/>
      <c r="D238" s="97"/>
      <c r="E238" s="166" t="str">
        <f>Summary!E29</f>
        <v>Module 16</v>
      </c>
      <c r="F238" s="172" t="str">
        <f>Summary!H29</f>
        <v>N/A</v>
      </c>
      <c r="G238" s="198" t="str">
        <f>IF('Module 16'!$D$10="Replace this text with primary module name that satisfies requirements.","",'Module 16'!$D$10)</f>
        <v>Replace this text with the primary product name(s) which satisfy requirements.</v>
      </c>
      <c r="H238" s="97" t="s">
        <v>209</v>
      </c>
      <c r="I238" s="157"/>
      <c r="J238" s="157"/>
      <c r="K238" s="157"/>
      <c r="L238" s="97"/>
    </row>
    <row r="239" spans="2:12" ht="20.100000000000001" hidden="1" customHeight="1" thickTop="1" thickBot="1" x14ac:dyDescent="0.3">
      <c r="B239" s="97"/>
      <c r="C239" s="97"/>
      <c r="D239" s="97"/>
      <c r="E239" s="166" t="str">
        <f>Summary!E30</f>
        <v>Module 17</v>
      </c>
      <c r="F239" s="172" t="str">
        <f>Summary!H30</f>
        <v>N/A</v>
      </c>
      <c r="G239" s="198" t="str">
        <f>IF('Module 17'!$D$10="Replace this text with primary module name that satisfies requirements.","",'Module 17'!$D$10)</f>
        <v>Replace this text with the primary product name(s) which satisfy requirements.</v>
      </c>
      <c r="H239" s="97" t="s">
        <v>209</v>
      </c>
      <c r="I239" s="157"/>
      <c r="J239" s="157"/>
      <c r="K239" s="157"/>
      <c r="L239" s="97"/>
    </row>
    <row r="240" spans="2:12" ht="20.100000000000001" hidden="1" customHeight="1" thickTop="1" thickBot="1" x14ac:dyDescent="0.3">
      <c r="B240" s="97"/>
      <c r="C240" s="97"/>
      <c r="D240" s="97"/>
      <c r="E240" s="166" t="str">
        <f>Summary!E31</f>
        <v>Module 18</v>
      </c>
      <c r="F240" s="172" t="str">
        <f>Summary!H31</f>
        <v>N/A</v>
      </c>
      <c r="G240" s="198" t="str">
        <f>IF('Module 18'!$D$10="Replace this text with primary module name that satisfies requirements.","",'Module 18'!$D$10)</f>
        <v>Replace this text with the primary product name(s) which satisfy requirements.</v>
      </c>
      <c r="H240" s="97" t="s">
        <v>209</v>
      </c>
      <c r="I240" s="157"/>
      <c r="J240" s="157"/>
      <c r="K240" s="157"/>
      <c r="L240" s="97"/>
    </row>
    <row r="241" spans="2:12" ht="20.100000000000001" hidden="1" customHeight="1" thickTop="1" thickBot="1" x14ac:dyDescent="0.3">
      <c r="B241" s="97"/>
      <c r="C241" s="97"/>
      <c r="D241" s="97"/>
      <c r="E241" s="166" t="str">
        <f>Summary!E32</f>
        <v>Module 19</v>
      </c>
      <c r="F241" s="172" t="str">
        <f>Summary!H32</f>
        <v>N/A</v>
      </c>
      <c r="G241" s="198" t="str">
        <f>IF('Module 19'!$D$10="Replace this text with primary module name that satisfies requirements.","",'Module 19'!$D$10)</f>
        <v>Replace this text with the primary product name(s) which satisfy requirements.</v>
      </c>
      <c r="H241" s="97" t="s">
        <v>209</v>
      </c>
      <c r="I241" s="157"/>
      <c r="J241" s="157"/>
      <c r="K241" s="157"/>
      <c r="L241" s="97"/>
    </row>
    <row r="242" spans="2:12" ht="20.100000000000001" hidden="1" customHeight="1" thickTop="1" thickBot="1" x14ac:dyDescent="0.3">
      <c r="B242" s="97"/>
      <c r="C242" s="97"/>
      <c r="D242" s="97"/>
      <c r="E242" s="166" t="str">
        <f>Summary!E33</f>
        <v>Module 20</v>
      </c>
      <c r="F242" s="172" t="str">
        <f>Summary!H33</f>
        <v>N/A</v>
      </c>
      <c r="G242" s="198" t="str">
        <f>IF('Module 20'!$D$10="Replace this text with primary module name that satisfies requirements.","",'Module 20'!$D$10)</f>
        <v>Replace this text with the primary product name(s) which satisfy requirements.</v>
      </c>
      <c r="H242" s="97" t="s">
        <v>209</v>
      </c>
      <c r="I242" s="157"/>
      <c r="J242" s="157"/>
      <c r="K242" s="157"/>
      <c r="L242" s="97"/>
    </row>
    <row r="243" spans="2:12" ht="20.100000000000001" hidden="1" customHeight="1" thickTop="1" thickBot="1" x14ac:dyDescent="0.3">
      <c r="B243" s="97"/>
      <c r="C243" s="97"/>
      <c r="D243" s="97"/>
      <c r="E243" s="166" t="str">
        <f>Summary!E34</f>
        <v>Module 21</v>
      </c>
      <c r="F243" s="172" t="str">
        <f>Summary!H34</f>
        <v>N/A</v>
      </c>
      <c r="G243" s="198" t="str">
        <f>IF('Module 21'!$D$10="Replace this text with primary module name that satisfies requirements.","",'Module 21'!$D$10)</f>
        <v>Replace this text with the primary product name(s) which satisfy requirements.</v>
      </c>
      <c r="H243" s="97" t="s">
        <v>209</v>
      </c>
      <c r="I243" s="157"/>
      <c r="J243" s="157"/>
      <c r="K243" s="157"/>
      <c r="L243" s="97"/>
    </row>
    <row r="244" spans="2:12" ht="20.100000000000001" hidden="1" customHeight="1" thickTop="1" thickBot="1" x14ac:dyDescent="0.3">
      <c r="B244" s="97"/>
      <c r="C244" s="97"/>
      <c r="D244" s="97"/>
      <c r="E244" s="166" t="str">
        <f>Summary!E35</f>
        <v>Module 22</v>
      </c>
      <c r="F244" s="172" t="str">
        <f>Summary!H35</f>
        <v>N/A</v>
      </c>
      <c r="G244" s="198" t="str">
        <f>IF('Module 22'!$D$10="Replace this text with primary module name that satisfies requirements.","",'Module 22'!$D$10)</f>
        <v>Replace this text with the primary product name(s) which satisfy requirements.</v>
      </c>
      <c r="H244" s="97" t="s">
        <v>209</v>
      </c>
      <c r="I244" s="157"/>
      <c r="J244" s="157"/>
      <c r="K244" s="157"/>
      <c r="L244" s="97"/>
    </row>
    <row r="245" spans="2:12" ht="20.100000000000001" hidden="1" customHeight="1" thickTop="1" thickBot="1" x14ac:dyDescent="0.3">
      <c r="B245" s="97"/>
      <c r="C245" s="97"/>
      <c r="D245" s="97"/>
      <c r="E245" s="166" t="str">
        <f>Summary!E36</f>
        <v>Module 23</v>
      </c>
      <c r="F245" s="172" t="str">
        <f>Summary!H36</f>
        <v>N/A</v>
      </c>
      <c r="G245" s="198" t="str">
        <f>IF('Module 23'!$D$10="Replace this text with primary module name that satisfies requirements.","",'Module 23'!$D$10)</f>
        <v>Replace this text with the primary product name(s) which satisfy requirements.</v>
      </c>
      <c r="H245" s="97" t="s">
        <v>209</v>
      </c>
      <c r="I245" s="157"/>
      <c r="J245" s="157"/>
      <c r="K245" s="157"/>
      <c r="L245" s="97"/>
    </row>
    <row r="246" spans="2:12" ht="20.100000000000001" hidden="1" customHeight="1" thickTop="1" thickBot="1" x14ac:dyDescent="0.3">
      <c r="B246" s="97"/>
      <c r="C246" s="97"/>
      <c r="D246" s="97"/>
      <c r="E246" s="166" t="str">
        <f>Summary!E37</f>
        <v>Module 24</v>
      </c>
      <c r="F246" s="172" t="str">
        <f>Summary!H37</f>
        <v>N/A</v>
      </c>
      <c r="G246" s="198" t="str">
        <f>IF('Module 24'!$D$10="Replace this text with primary module name that satisfies requirements.","",'Module 24'!$D$10)</f>
        <v>Replace this text with the primary product name(s) which satisfy requirements.</v>
      </c>
      <c r="H246" s="97" t="s">
        <v>209</v>
      </c>
      <c r="I246" s="157"/>
      <c r="J246" s="157"/>
      <c r="K246" s="157"/>
      <c r="L246" s="97"/>
    </row>
    <row r="247" spans="2:12" ht="20.100000000000001" hidden="1" customHeight="1" thickTop="1" thickBot="1" x14ac:dyDescent="0.3">
      <c r="B247" s="97"/>
      <c r="C247" s="97"/>
      <c r="D247" s="97"/>
      <c r="E247" s="166" t="str">
        <f>Summary!E38</f>
        <v>Module 25</v>
      </c>
      <c r="F247" s="172" t="str">
        <f>Summary!H38</f>
        <v>N/A</v>
      </c>
      <c r="G247" s="198" t="str">
        <f>IF('Module 25'!$D$10="Replace this text with primary module name that satisfies requirements.","",'Module 25'!$D$10)</f>
        <v>Replace this text with the primary product name(s) which satisfy requirements.</v>
      </c>
      <c r="H247" s="97" t="s">
        <v>209</v>
      </c>
      <c r="I247" s="157"/>
      <c r="J247" s="157"/>
      <c r="K247" s="157"/>
      <c r="L247" s="97"/>
    </row>
    <row r="248" spans="2:12" ht="20.100000000000001" hidden="1" customHeight="1" thickTop="1" thickBot="1" x14ac:dyDescent="0.3">
      <c r="B248" s="97"/>
      <c r="C248" s="97"/>
      <c r="D248" s="97"/>
      <c r="E248" s="166" t="str">
        <f>Summary!E39</f>
        <v>Module 26</v>
      </c>
      <c r="F248" s="172" t="str">
        <f>Summary!H39</f>
        <v>N/A</v>
      </c>
      <c r="G248" s="198" t="str">
        <f>IF('Module 26'!$D$10="Replace this text with primary module name that satisfies requirements.","",'Module 26'!$D$10)</f>
        <v>Replace this text with the primary product name(s) which satisfy requirements.</v>
      </c>
      <c r="H248" s="97" t="s">
        <v>209</v>
      </c>
      <c r="I248" s="157"/>
      <c r="J248" s="157"/>
      <c r="K248" s="157"/>
      <c r="L248" s="97"/>
    </row>
    <row r="249" spans="2:12" ht="20.100000000000001" hidden="1" customHeight="1" thickTop="1" thickBot="1" x14ac:dyDescent="0.3">
      <c r="B249" s="97"/>
      <c r="C249" s="97"/>
      <c r="D249" s="97"/>
      <c r="E249" s="166" t="str">
        <f>Summary!E40</f>
        <v>Module 27</v>
      </c>
      <c r="F249" s="172" t="str">
        <f>Summary!H40</f>
        <v>N/A</v>
      </c>
      <c r="G249" s="198" t="str">
        <f>IF('Module 27'!$D$10="Replace this text with primary module name that satisfies requirements.","",'Module 27'!$D$10)</f>
        <v>Replace this text with the primary product name(s) which satisfy requirements.</v>
      </c>
      <c r="H249" s="97" t="s">
        <v>209</v>
      </c>
      <c r="I249" s="157"/>
      <c r="J249" s="157"/>
      <c r="K249" s="157"/>
      <c r="L249" s="97"/>
    </row>
    <row r="250" spans="2:12" ht="20.100000000000001" hidden="1" customHeight="1" thickTop="1" thickBot="1" x14ac:dyDescent="0.3">
      <c r="B250" s="97"/>
      <c r="C250" s="97"/>
      <c r="D250" s="97"/>
      <c r="E250" s="166" t="str">
        <f>Summary!E41</f>
        <v>Module 28</v>
      </c>
      <c r="F250" s="172" t="str">
        <f>Summary!H41</f>
        <v>N/A</v>
      </c>
      <c r="G250" s="198" t="str">
        <f>IF('Module 28'!$D$10="Replace this text with primary module name that satisfies requirements.","",'Module 28'!$D$10)</f>
        <v>Replace this text with the primary product name(s) which satisfy requirements.</v>
      </c>
      <c r="H250" s="97" t="s">
        <v>209</v>
      </c>
      <c r="I250" s="157"/>
      <c r="J250" s="157"/>
      <c r="K250" s="157"/>
      <c r="L250" s="97"/>
    </row>
    <row r="251" spans="2:12" ht="20.100000000000001" hidden="1" customHeight="1" thickTop="1" thickBot="1" x14ac:dyDescent="0.3">
      <c r="B251" s="97"/>
      <c r="C251" s="97"/>
      <c r="D251" s="97"/>
      <c r="E251" s="166" t="str">
        <f>Summary!E42</f>
        <v>Module 29</v>
      </c>
      <c r="F251" s="172" t="str">
        <f>Summary!H42</f>
        <v>N/A</v>
      </c>
      <c r="G251" s="198" t="str">
        <f>IF('Module 29'!$D$10="Replace this text with primary module name that satisfies requirements.","",'Module 29'!$D$10)</f>
        <v>Replace this text with the primary product name(s) which satisfy requirements.</v>
      </c>
      <c r="H251" s="97" t="s">
        <v>209</v>
      </c>
      <c r="I251" s="157"/>
      <c r="J251" s="157"/>
      <c r="K251" s="157"/>
      <c r="L251" s="97"/>
    </row>
    <row r="252" spans="2:12" ht="20.100000000000001" hidden="1" customHeight="1" thickTop="1" thickBot="1" x14ac:dyDescent="0.3">
      <c r="B252" s="97"/>
      <c r="C252" s="97"/>
      <c r="D252" s="97"/>
      <c r="E252" s="166" t="str">
        <f>Summary!E43</f>
        <v>Module 30</v>
      </c>
      <c r="F252" s="172" t="str">
        <f>Summary!H43</f>
        <v>N/A</v>
      </c>
      <c r="G252" s="198" t="str">
        <f>IF('Module 30'!$D$10="Replace this text with primary module name that satisfies requirements.","",'Module 30'!$D$10)</f>
        <v>Replace this text with the primary product name(s) which satisfy requirements.</v>
      </c>
      <c r="H252" s="97" t="s">
        <v>209</v>
      </c>
      <c r="I252" s="157"/>
      <c r="J252" s="157"/>
      <c r="K252" s="157"/>
      <c r="L252" s="97"/>
    </row>
    <row r="253" spans="2:12" ht="20.100000000000001" hidden="1" customHeight="1" thickTop="1" thickBot="1" x14ac:dyDescent="0.3">
      <c r="B253" s="97"/>
      <c r="C253" s="97"/>
      <c r="D253" s="97"/>
      <c r="E253" s="166" t="str">
        <f>Summary!E44</f>
        <v>Module 31</v>
      </c>
      <c r="F253" s="172" t="str">
        <f>Summary!H44</f>
        <v>N/A</v>
      </c>
      <c r="G253" s="198" t="str">
        <f>IF('Module 31'!$D$10="Replace this text with primary module name that satisfies requirements.","",'Module 31'!$D$10)</f>
        <v>Replace this text with the primary product name(s) which satisfy requirements.</v>
      </c>
      <c r="H253" s="97" t="s">
        <v>209</v>
      </c>
      <c r="I253" s="157"/>
      <c r="J253" s="157"/>
      <c r="K253" s="157"/>
      <c r="L253" s="97"/>
    </row>
    <row r="254" spans="2:12" ht="20.100000000000001" hidden="1" customHeight="1" thickTop="1" thickBot="1" x14ac:dyDescent="0.3">
      <c r="B254" s="97"/>
      <c r="C254" s="97"/>
      <c r="D254" s="97"/>
      <c r="E254" s="166" t="str">
        <f>Summary!E45</f>
        <v>Module 32</v>
      </c>
      <c r="F254" s="172" t="str">
        <f>Summary!H45</f>
        <v>N/A</v>
      </c>
      <c r="G254" s="198" t="str">
        <f>IF('Module 32'!$D$10="Replace this text with primary module name that satisfies requirements.","",'Module 32'!$D$10)</f>
        <v>Replace this text with the primary product name(s) which satisfy requirements.</v>
      </c>
      <c r="H254" s="97" t="s">
        <v>209</v>
      </c>
      <c r="I254" s="157"/>
      <c r="J254" s="157"/>
      <c r="K254" s="157"/>
      <c r="L254" s="97"/>
    </row>
    <row r="255" spans="2:12" ht="20.100000000000001" hidden="1" customHeight="1" thickTop="1" thickBot="1" x14ac:dyDescent="0.3">
      <c r="B255" s="97"/>
      <c r="C255" s="97"/>
      <c r="D255" s="97"/>
      <c r="E255" s="166" t="str">
        <f>Summary!E46</f>
        <v>Module 33</v>
      </c>
      <c r="F255" s="172" t="str">
        <f>Summary!H46</f>
        <v>N/A</v>
      </c>
      <c r="G255" s="198" t="str">
        <f>IF('Module 33'!$D$10="Replace this text with primary module name that satisfies requirements.","",'Module 33'!$D$10)</f>
        <v>Replace this text with the primary product name(s) which satisfy requirements.</v>
      </c>
      <c r="H255" s="97" t="s">
        <v>209</v>
      </c>
      <c r="I255" s="157"/>
      <c r="J255" s="157"/>
      <c r="K255" s="157"/>
      <c r="L255" s="97"/>
    </row>
    <row r="256" spans="2:12" ht="20.100000000000001" hidden="1" customHeight="1" thickTop="1" thickBot="1" x14ac:dyDescent="0.3">
      <c r="B256" s="97"/>
      <c r="C256" s="97"/>
      <c r="D256" s="97"/>
      <c r="E256" s="166" t="str">
        <f>Summary!E47</f>
        <v>Module 34</v>
      </c>
      <c r="F256" s="172" t="str">
        <f>Summary!H47</f>
        <v>N/A</v>
      </c>
      <c r="G256" s="198" t="str">
        <f>IF('Module 34'!$D$10="Replace this text with primary module name that satisfies requirements.","",'Module 34'!$D$10)</f>
        <v>Replace this text with the primary product name(s) which satisfy requirements.</v>
      </c>
      <c r="H256" s="97" t="s">
        <v>209</v>
      </c>
      <c r="I256" s="157"/>
      <c r="J256" s="157"/>
      <c r="K256" s="157"/>
      <c r="L256" s="97"/>
    </row>
    <row r="257" spans="2:12" ht="20.100000000000001" hidden="1" customHeight="1" thickTop="1" thickBot="1" x14ac:dyDescent="0.3">
      <c r="B257" s="97"/>
      <c r="C257" s="97"/>
      <c r="D257" s="97"/>
      <c r="E257" s="166" t="str">
        <f>Summary!E48</f>
        <v>Module 35</v>
      </c>
      <c r="F257" s="172" t="str">
        <f>Summary!H48</f>
        <v>N/A</v>
      </c>
      <c r="G257" s="198" t="str">
        <f>IF('Module 35'!$D$10="Replace this text with primary module name that satisfies requirements.","",'Module 35'!$D$10)</f>
        <v>Replace this text with the primary product name(s) which satisfy requirements.</v>
      </c>
      <c r="H257" s="97" t="s">
        <v>209</v>
      </c>
      <c r="I257" s="157"/>
      <c r="J257" s="157"/>
      <c r="K257" s="157"/>
      <c r="L257" s="97"/>
    </row>
    <row r="258" spans="2:12" ht="20.100000000000001" hidden="1" customHeight="1" thickTop="1" thickBot="1" x14ac:dyDescent="0.3">
      <c r="B258" s="97"/>
      <c r="C258" s="97"/>
      <c r="D258" s="97"/>
      <c r="E258" s="166" t="str">
        <f>Summary!E49</f>
        <v>Module 36</v>
      </c>
      <c r="F258" s="172" t="str">
        <f>Summary!H49</f>
        <v>N/A</v>
      </c>
      <c r="G258" s="198" t="str">
        <f>IF('Module 36'!$D$10="Replace this text with primary module name that satisfies requirements.","",'Module 36'!$D$10)</f>
        <v>Replace this text with the primary product name(s) which satisfy requirements.</v>
      </c>
      <c r="H258" s="97" t="s">
        <v>209</v>
      </c>
      <c r="I258" s="157"/>
      <c r="J258" s="157"/>
      <c r="K258" s="157"/>
      <c r="L258" s="97"/>
    </row>
    <row r="259" spans="2:12" ht="20.100000000000001" hidden="1" customHeight="1" thickTop="1" thickBot="1" x14ac:dyDescent="0.3">
      <c r="B259" s="97"/>
      <c r="C259" s="97"/>
      <c r="D259" s="97"/>
      <c r="E259" s="166" t="str">
        <f>Summary!E50</f>
        <v>Module 37</v>
      </c>
      <c r="F259" s="172" t="str">
        <f>Summary!H50</f>
        <v>N/A</v>
      </c>
      <c r="G259" s="198" t="str">
        <f>IF('Module 37'!$D$10="Replace this text with primary module name that satisfies requirements.","",'Module 37'!$D$10)</f>
        <v>Replace this text with the primary product name(s) which satisfy requirements.</v>
      </c>
      <c r="H259" s="97" t="s">
        <v>209</v>
      </c>
      <c r="I259" s="157"/>
      <c r="J259" s="157"/>
      <c r="K259" s="157"/>
      <c r="L259" s="97"/>
    </row>
    <row r="260" spans="2:12" ht="20.100000000000001" hidden="1" customHeight="1" thickTop="1" thickBot="1" x14ac:dyDescent="0.3">
      <c r="B260" s="97"/>
      <c r="C260" s="97"/>
      <c r="D260" s="97"/>
      <c r="E260" s="166" t="str">
        <f>Summary!E51</f>
        <v>Module 38</v>
      </c>
      <c r="F260" s="172" t="str">
        <f>Summary!H51</f>
        <v>N/A</v>
      </c>
      <c r="G260" s="198" t="str">
        <f>IF('Module 38'!$D$10="Replace this text with primary module name that satisfies requirements.","",'Module 38'!$D$10)</f>
        <v>Replace this text with the primary product name(s) which satisfy requirements.</v>
      </c>
      <c r="H260" s="97" t="s">
        <v>209</v>
      </c>
      <c r="I260" s="157"/>
      <c r="J260" s="157"/>
      <c r="K260" s="157"/>
      <c r="L260" s="97"/>
    </row>
    <row r="261" spans="2:12" ht="20.100000000000001" hidden="1" customHeight="1" thickTop="1" thickBot="1" x14ac:dyDescent="0.3">
      <c r="B261" s="97"/>
      <c r="C261" s="97"/>
      <c r="D261" s="97"/>
      <c r="E261" s="166" t="str">
        <f>Summary!E52</f>
        <v>Module 39</v>
      </c>
      <c r="F261" s="172" t="str">
        <f>Summary!H52</f>
        <v>N/A</v>
      </c>
      <c r="G261" s="198" t="str">
        <f>IF('Module 39'!$D$10="Replace this text with primary module name that satisfies requirements.","",'Module 39'!$D$10)</f>
        <v>Replace this text with the primary product name(s) which satisfy requirements.</v>
      </c>
      <c r="H261" s="97" t="s">
        <v>209</v>
      </c>
      <c r="I261" s="157"/>
      <c r="J261" s="157"/>
      <c r="K261" s="157"/>
      <c r="L261" s="97"/>
    </row>
    <row r="262" spans="2:12" ht="20.100000000000001" hidden="1" customHeight="1" thickTop="1" thickBot="1" x14ac:dyDescent="0.3">
      <c r="B262" s="97"/>
      <c r="C262" s="97"/>
      <c r="D262" s="97"/>
      <c r="E262" s="166" t="str">
        <f>Summary!E53</f>
        <v>Module 40</v>
      </c>
      <c r="F262" s="172" t="str">
        <f>Summary!H53</f>
        <v>N/A</v>
      </c>
      <c r="G262" s="198" t="str">
        <f>IF('Module 40'!$D$10="Replace this text with primary module name that satisfies requirements.","",'Module 40'!$D$10)</f>
        <v>Replace this text with the primary product name(s) which satisfy requirements.</v>
      </c>
      <c r="H262" s="97" t="s">
        <v>209</v>
      </c>
      <c r="I262" s="157"/>
      <c r="J262" s="157"/>
      <c r="K262" s="157"/>
      <c r="L262" s="97"/>
    </row>
    <row r="263" spans="2:12" ht="20.100000000000001" hidden="1" customHeight="1" thickTop="1" thickBot="1" x14ac:dyDescent="0.3">
      <c r="B263" s="97"/>
      <c r="C263" s="97"/>
      <c r="D263" s="97"/>
      <c r="E263" s="166" t="str">
        <f>Summary!E54</f>
        <v>Module 41</v>
      </c>
      <c r="F263" s="172" t="str">
        <f>Summary!H54</f>
        <v>N/A</v>
      </c>
      <c r="G263" s="198" t="str">
        <f>IF('Module 41'!$D$10="Replace this text with primary module name that satisfies requirements.","",'Module 41'!$D$10)</f>
        <v>Replace this text with the primary product name(s) which satisfy requirements.</v>
      </c>
      <c r="H263" s="97" t="s">
        <v>209</v>
      </c>
      <c r="I263" s="157"/>
      <c r="J263" s="157"/>
      <c r="K263" s="157"/>
      <c r="L263" s="97"/>
    </row>
    <row r="264" spans="2:12" ht="20.100000000000001" hidden="1" customHeight="1" thickTop="1" thickBot="1" x14ac:dyDescent="0.3">
      <c r="B264" s="97"/>
      <c r="C264" s="97"/>
      <c r="D264" s="97"/>
      <c r="E264" s="166" t="str">
        <f>Summary!E55</f>
        <v>Module 42</v>
      </c>
      <c r="F264" s="172" t="str">
        <f>Summary!H55</f>
        <v>N/A</v>
      </c>
      <c r="G264" s="198" t="str">
        <f>IF('Module 42'!$D$10="Replace this text with primary module name that satisfies requirements.","",'Module 42'!$D$10)</f>
        <v>Replace this text with the primary product name(s) which satisfy requirements.</v>
      </c>
      <c r="H264" s="97" t="s">
        <v>209</v>
      </c>
      <c r="I264" s="157"/>
      <c r="J264" s="157"/>
      <c r="K264" s="157"/>
      <c r="L264" s="97"/>
    </row>
    <row r="265" spans="2:12" ht="20.100000000000001" hidden="1" customHeight="1" thickTop="1" thickBot="1" x14ac:dyDescent="0.3">
      <c r="B265" s="97"/>
      <c r="C265" s="97"/>
      <c r="D265" s="97"/>
      <c r="E265" s="166" t="str">
        <f>Summary!E56</f>
        <v>Module 43</v>
      </c>
      <c r="F265" s="172" t="str">
        <f>Summary!H56</f>
        <v>N/A</v>
      </c>
      <c r="G265" s="198" t="str">
        <f>IF('Module 43'!$D$10="Replace this text with primary module name that satisfies requirements.","",'Module 43'!$D$10)</f>
        <v>Replace this text with the primary product name(s) which satisfy requirements.</v>
      </c>
      <c r="H265" s="97" t="s">
        <v>209</v>
      </c>
      <c r="I265" s="157"/>
      <c r="J265" s="157"/>
      <c r="K265" s="157"/>
      <c r="L265" s="97"/>
    </row>
    <row r="266" spans="2:12" ht="20.100000000000001" hidden="1" customHeight="1" thickTop="1" thickBot="1" x14ac:dyDescent="0.3">
      <c r="B266" s="97"/>
      <c r="C266" s="97"/>
      <c r="D266" s="97"/>
      <c r="E266" s="166" t="str">
        <f>Summary!E57</f>
        <v>Module 44</v>
      </c>
      <c r="F266" s="172" t="str">
        <f>Summary!H57</f>
        <v>N/A</v>
      </c>
      <c r="G266" s="198" t="str">
        <f>IF('Module 44'!$D$10="Replace this text with primary module name that satisfies requirements.","",'Module 44'!$D$10)</f>
        <v>Replace this text with the primary product name(s) which satisfy requirements.</v>
      </c>
      <c r="H266" s="97" t="s">
        <v>209</v>
      </c>
      <c r="I266" s="157"/>
      <c r="J266" s="157"/>
      <c r="K266" s="157"/>
      <c r="L266" s="97"/>
    </row>
    <row r="267" spans="2:12" ht="20.100000000000001" hidden="1" customHeight="1" thickTop="1" thickBot="1" x14ac:dyDescent="0.3">
      <c r="B267" s="97"/>
      <c r="C267" s="97"/>
      <c r="D267" s="97"/>
      <c r="E267" s="166" t="str">
        <f>Summary!E58</f>
        <v>Module 45</v>
      </c>
      <c r="F267" s="172" t="str">
        <f>Summary!H58</f>
        <v>N/A</v>
      </c>
      <c r="G267" s="198" t="str">
        <f>IF('Module 45'!$D$10="Replace this text with primary module name that satisfies requirements.","",'Module 45'!$D$10)</f>
        <v>Replace this text with the primary product name(s) which satisfy requirements.</v>
      </c>
      <c r="H267" s="97" t="s">
        <v>209</v>
      </c>
      <c r="I267" s="157"/>
      <c r="J267" s="157"/>
      <c r="K267" s="157"/>
      <c r="L267" s="97"/>
    </row>
    <row r="268" spans="2:12" ht="20.100000000000001" hidden="1" customHeight="1" thickTop="1" thickBot="1" x14ac:dyDescent="0.3">
      <c r="B268" s="97"/>
      <c r="C268" s="97"/>
      <c r="D268" s="97"/>
      <c r="E268" s="166" t="str">
        <f>Summary!E59</f>
        <v>Module 46</v>
      </c>
      <c r="F268" s="172" t="str">
        <f>Summary!H59</f>
        <v>N/A</v>
      </c>
      <c r="G268" s="198" t="str">
        <f>IF('Module 46'!$D$10="Replace this text with primary module name that satisfies requirements.","",'Module 46'!$D$10)</f>
        <v>Replace this text with the primary product name(s) which satisfy requirements.</v>
      </c>
      <c r="H268" s="97" t="s">
        <v>209</v>
      </c>
      <c r="I268" s="157"/>
      <c r="J268" s="157"/>
      <c r="K268" s="157"/>
      <c r="L268" s="97"/>
    </row>
    <row r="269" spans="2:12" ht="20.100000000000001" hidden="1" customHeight="1" thickTop="1" thickBot="1" x14ac:dyDescent="0.3">
      <c r="B269" s="97"/>
      <c r="C269" s="97"/>
      <c r="D269" s="97"/>
      <c r="E269" s="166" t="str">
        <f>Summary!E60</f>
        <v>Module 47</v>
      </c>
      <c r="F269" s="172" t="str">
        <f>Summary!H60</f>
        <v>N/A</v>
      </c>
      <c r="G269" s="198" t="str">
        <f>IF('Module 47'!$D$10="Replace this text with primary module name that satisfies requirements.","",'Module 47'!$D$10)</f>
        <v>Replace this text with the primary product name(s) which satisfy requirements.</v>
      </c>
      <c r="H269" s="97" t="s">
        <v>209</v>
      </c>
      <c r="I269" s="157"/>
      <c r="J269" s="157"/>
      <c r="K269" s="157"/>
      <c r="L269" s="97"/>
    </row>
    <row r="270" spans="2:12" ht="20.100000000000001" hidden="1" customHeight="1" thickTop="1" thickBot="1" x14ac:dyDescent="0.3">
      <c r="B270" s="97"/>
      <c r="C270" s="97"/>
      <c r="D270" s="97"/>
      <c r="E270" s="166" t="str">
        <f>Summary!E61</f>
        <v>Module 48</v>
      </c>
      <c r="F270" s="172" t="str">
        <f>Summary!H61</f>
        <v>N/A</v>
      </c>
      <c r="G270" s="198" t="str">
        <f>IF('Module 48'!$D$10="Replace this text with primary module name that satisfies requirements.","",'Module 48'!$D$10)</f>
        <v>Replace this text with the primary product name(s) which satisfy requirements.</v>
      </c>
      <c r="H270" s="97" t="s">
        <v>209</v>
      </c>
      <c r="I270" s="157"/>
      <c r="J270" s="157"/>
      <c r="K270" s="157"/>
      <c r="L270" s="97"/>
    </row>
    <row r="271" spans="2:12" ht="20.100000000000001" hidden="1" customHeight="1" thickTop="1" thickBot="1" x14ac:dyDescent="0.3">
      <c r="B271" s="97"/>
      <c r="C271" s="97"/>
      <c r="D271" s="97"/>
      <c r="E271" s="166" t="str">
        <f>Summary!E62</f>
        <v>Module 49</v>
      </c>
      <c r="F271" s="172" t="str">
        <f>Summary!H62</f>
        <v>N/A</v>
      </c>
      <c r="G271" s="198" t="str">
        <f>IF('Module 49'!$D$10="Replace this text with primary module name that satisfies requirements.","",'Module 49'!$D$10)</f>
        <v>Replace this text with the primary product name(s) which satisfy requirements.</v>
      </c>
      <c r="H271" s="97" t="s">
        <v>209</v>
      </c>
      <c r="I271" s="157"/>
      <c r="J271" s="157"/>
      <c r="K271" s="157"/>
      <c r="L271" s="97"/>
    </row>
    <row r="272" spans="2:12" ht="20.100000000000001" hidden="1" customHeight="1" thickTop="1" thickBot="1" x14ac:dyDescent="0.3">
      <c r="B272" s="97"/>
      <c r="C272" s="97"/>
      <c r="D272" s="97"/>
      <c r="E272" s="166" t="str">
        <f>Summary!E63</f>
        <v>Module 50</v>
      </c>
      <c r="F272" s="172" t="str">
        <f>Summary!H63</f>
        <v>N/A</v>
      </c>
      <c r="G272" s="198" t="str">
        <f>IF('Module 50'!$D$10="Replace this text with primary module name that satisfies requirements.","",'Module 50'!$D$10)</f>
        <v>Replace this text with the primary product name(s) which satisfy requirements.</v>
      </c>
      <c r="H272" s="97" t="s">
        <v>209</v>
      </c>
      <c r="I272" s="157"/>
      <c r="J272" s="157"/>
      <c r="K272" s="157"/>
      <c r="L272" s="97"/>
    </row>
    <row r="273" spans="2:12" ht="20.100000000000001" hidden="1" customHeight="1" thickTop="1" thickBot="1" x14ac:dyDescent="0.3">
      <c r="B273" s="97"/>
      <c r="C273" s="97"/>
      <c r="D273" s="97"/>
      <c r="E273" s="156">
        <f>Summary!E637</f>
        <v>0</v>
      </c>
      <c r="F273" s="156">
        <f>Summary!F637</f>
        <v>0</v>
      </c>
      <c r="G273" s="156">
        <f>Summary!G637</f>
        <v>0</v>
      </c>
      <c r="H273" s="97" t="s">
        <v>209</v>
      </c>
      <c r="I273" s="157"/>
      <c r="J273" s="157"/>
      <c r="K273" s="157"/>
      <c r="L273" s="97"/>
    </row>
    <row r="274" spans="2:12" ht="20.100000000000001" hidden="1" customHeight="1" thickTop="1" thickBot="1" x14ac:dyDescent="0.3">
      <c r="B274" s="97"/>
      <c r="C274" s="97"/>
      <c r="D274" s="97"/>
      <c r="E274" s="156">
        <f>Summary!E638</f>
        <v>0</v>
      </c>
      <c r="F274" s="156">
        <f>Summary!F638</f>
        <v>0</v>
      </c>
      <c r="G274" s="156">
        <f>Summary!G638</f>
        <v>0</v>
      </c>
      <c r="H274" s="97" t="s">
        <v>209</v>
      </c>
      <c r="I274" s="157"/>
      <c r="J274" s="97"/>
      <c r="K274" s="97"/>
      <c r="L274" s="97"/>
    </row>
    <row r="275" spans="2:12" ht="20.100000000000001" hidden="1" customHeight="1" thickTop="1" thickBot="1" x14ac:dyDescent="0.3">
      <c r="B275" s="97"/>
      <c r="C275" s="97"/>
      <c r="D275" s="97"/>
      <c r="E275" s="156">
        <f>Summary!E639</f>
        <v>0</v>
      </c>
      <c r="F275" s="156">
        <f>Summary!F639</f>
        <v>0</v>
      </c>
      <c r="G275" s="156">
        <f>Summary!G639</f>
        <v>0</v>
      </c>
      <c r="H275" s="97" t="s">
        <v>209</v>
      </c>
      <c r="I275" s="97"/>
      <c r="J275" s="97"/>
      <c r="K275" s="97"/>
      <c r="L275" s="97"/>
    </row>
    <row r="276" spans="2:12" ht="20.100000000000001" hidden="1" customHeight="1" thickTop="1" thickBot="1" x14ac:dyDescent="0.3">
      <c r="B276" s="97"/>
      <c r="C276" s="97"/>
      <c r="D276" s="97"/>
      <c r="E276" s="156">
        <f>Summary!E640</f>
        <v>0</v>
      </c>
      <c r="F276" s="156">
        <f>Summary!F640</f>
        <v>0</v>
      </c>
      <c r="G276" s="156">
        <f>Summary!G640</f>
        <v>0</v>
      </c>
      <c r="H276" s="97" t="s">
        <v>209</v>
      </c>
      <c r="I276" s="97"/>
      <c r="J276" s="97"/>
      <c r="K276" s="97"/>
      <c r="L276" s="97"/>
    </row>
    <row r="277" spans="2:12" ht="20.100000000000001" hidden="1" customHeight="1" thickTop="1" thickBot="1" x14ac:dyDescent="0.3">
      <c r="B277" s="97"/>
      <c r="C277" s="97"/>
      <c r="D277" s="97"/>
      <c r="E277" s="156">
        <f>Summary!E641</f>
        <v>0</v>
      </c>
      <c r="F277" s="156">
        <f>Summary!F641</f>
        <v>0</v>
      </c>
      <c r="G277" s="156">
        <f>Summary!G641</f>
        <v>0</v>
      </c>
      <c r="H277" s="97" t="s">
        <v>209</v>
      </c>
      <c r="I277" s="97"/>
      <c r="J277" s="97"/>
      <c r="K277" s="97"/>
      <c r="L277" s="97"/>
    </row>
    <row r="278" spans="2:12" ht="20.100000000000001" hidden="1" customHeight="1" thickTop="1" thickBot="1" x14ac:dyDescent="0.3">
      <c r="B278" s="97"/>
      <c r="C278" s="97"/>
      <c r="D278" s="97"/>
      <c r="E278" s="156">
        <f>Summary!E642</f>
        <v>672</v>
      </c>
      <c r="F278" s="156">
        <f>Summary!F642</f>
        <v>44</v>
      </c>
      <c r="G278" s="156">
        <f>Summary!G642</f>
        <v>11</v>
      </c>
      <c r="H278" s="97" t="s">
        <v>209</v>
      </c>
      <c r="I278" s="97"/>
      <c r="J278" s="97"/>
      <c r="K278" s="97"/>
      <c r="L278" s="97"/>
    </row>
    <row r="279" spans="2:12" ht="20.100000000000001" customHeight="1" thickTop="1" thickBot="1" x14ac:dyDescent="0.3">
      <c r="B279" s="97"/>
      <c r="C279" s="97"/>
      <c r="D279" s="97"/>
      <c r="E279" s="165"/>
      <c r="F279" s="164"/>
      <c r="G279" s="168" t="s">
        <v>206</v>
      </c>
      <c r="H279" s="97" t="s">
        <v>209</v>
      </c>
      <c r="I279" s="97"/>
      <c r="J279" s="97"/>
      <c r="K279" s="97"/>
      <c r="L279" s="97"/>
    </row>
    <row r="280" spans="2:12" ht="20.100000000000001" customHeight="1" thickTop="1" thickBot="1" x14ac:dyDescent="0.3">
      <c r="B280" s="97"/>
      <c r="C280" s="97"/>
      <c r="D280" s="97"/>
      <c r="E280" s="97"/>
      <c r="F280" s="97"/>
      <c r="G280" s="97"/>
      <c r="H280" s="97"/>
      <c r="I280" s="97"/>
      <c r="J280" s="97"/>
      <c r="K280" s="97"/>
      <c r="L280" s="97"/>
    </row>
    <row r="281" spans="2:12" ht="20.100000000000001" customHeight="1" thickTop="1" x14ac:dyDescent="0.25"/>
  </sheetData>
  <mergeCells count="96">
    <mergeCell ref="K21:K25"/>
    <mergeCell ref="K113:K114"/>
    <mergeCell ref="K102:K107"/>
    <mergeCell ref="E105:H105"/>
    <mergeCell ref="E106:H106"/>
    <mergeCell ref="E103:H103"/>
    <mergeCell ref="E112:I112"/>
    <mergeCell ref="E101:H101"/>
    <mergeCell ref="H36:K36"/>
    <mergeCell ref="H37:K37"/>
    <mergeCell ref="H35:K35"/>
    <mergeCell ref="C99:L99"/>
    <mergeCell ref="K68:K73"/>
    <mergeCell ref="C110:L110"/>
    <mergeCell ref="H38:K38"/>
    <mergeCell ref="H39:K39"/>
    <mergeCell ref="G121:K121"/>
    <mergeCell ref="C134:L134"/>
    <mergeCell ref="E136:H136"/>
    <mergeCell ref="B117:L117"/>
    <mergeCell ref="C119:L119"/>
    <mergeCell ref="H40:K40"/>
    <mergeCell ref="H41:K41"/>
    <mergeCell ref="C44:L44"/>
    <mergeCell ref="E107:H107"/>
    <mergeCell ref="E104:H104"/>
    <mergeCell ref="K52:K65"/>
    <mergeCell ref="J7:K7"/>
    <mergeCell ref="H7:I7"/>
    <mergeCell ref="F7:G7"/>
    <mergeCell ref="F11:G11"/>
    <mergeCell ref="H11:I11"/>
    <mergeCell ref="J11:K11"/>
    <mergeCell ref="C10:K10"/>
    <mergeCell ref="C7:E7"/>
    <mergeCell ref="C8:E8"/>
    <mergeCell ref="F8:G8"/>
    <mergeCell ref="H8:I8"/>
    <mergeCell ref="J8:K8"/>
    <mergeCell ref="C9:E9"/>
    <mergeCell ref="J9:K9"/>
    <mergeCell ref="F9:G9"/>
    <mergeCell ref="H9:I9"/>
    <mergeCell ref="C2:L2"/>
    <mergeCell ref="F5:G5"/>
    <mergeCell ref="C5:E5"/>
    <mergeCell ref="H5:I5"/>
    <mergeCell ref="C6:E6"/>
    <mergeCell ref="F6:G6"/>
    <mergeCell ref="H6:I6"/>
    <mergeCell ref="C4:E4"/>
    <mergeCell ref="F4:G4"/>
    <mergeCell ref="J6:K6"/>
    <mergeCell ref="J4:K4"/>
    <mergeCell ref="H4:I4"/>
    <mergeCell ref="J5:K5"/>
    <mergeCell ref="C13:E13"/>
    <mergeCell ref="F13:G13"/>
    <mergeCell ref="H13:I13"/>
    <mergeCell ref="J13:K13"/>
    <mergeCell ref="F12:G12"/>
    <mergeCell ref="H12:I12"/>
    <mergeCell ref="J12:K12"/>
    <mergeCell ref="C12:E12"/>
    <mergeCell ref="I219:K220"/>
    <mergeCell ref="C216:L216"/>
    <mergeCell ref="E218:G218"/>
    <mergeCell ref="I218:K218"/>
    <mergeCell ref="G130:K131"/>
    <mergeCell ref="E130:E131"/>
    <mergeCell ref="E137:H137"/>
    <mergeCell ref="E138:H138"/>
    <mergeCell ref="E140:H140"/>
    <mergeCell ref="E141:H141"/>
    <mergeCell ref="E142:H142"/>
    <mergeCell ref="I147:K147"/>
    <mergeCell ref="E139:H139"/>
    <mergeCell ref="E147:G147"/>
    <mergeCell ref="C145:L145"/>
    <mergeCell ref="K137:K142"/>
    <mergeCell ref="F14:G14"/>
    <mergeCell ref="H14:I14"/>
    <mergeCell ref="E20:G20"/>
    <mergeCell ref="I148:K149"/>
    <mergeCell ref="C15:E15"/>
    <mergeCell ref="C14:E14"/>
    <mergeCell ref="F15:G15"/>
    <mergeCell ref="H15:I15"/>
    <mergeCell ref="J15:K15"/>
    <mergeCell ref="C18:L18"/>
    <mergeCell ref="C28:L28"/>
    <mergeCell ref="G122:K124"/>
    <mergeCell ref="C127:L127"/>
    <mergeCell ref="G129:K129"/>
    <mergeCell ref="K31:K33"/>
    <mergeCell ref="J14:K14"/>
  </mergeCells>
  <conditionalFormatting sqref="C20">
    <cfRule type="cellIs" dxfId="520" priority="93" operator="equal">
      <formula>"Complete"</formula>
    </cfRule>
    <cfRule type="cellIs" dxfId="519" priority="94" operator="equal">
      <formula>"In Progress"</formula>
    </cfRule>
    <cfRule type="cellIs" dxfId="518" priority="95" operator="equal">
      <formula>"Not Started"</formula>
    </cfRule>
  </conditionalFormatting>
  <conditionalFormatting sqref="C30">
    <cfRule type="cellIs" dxfId="517" priority="90" operator="equal">
      <formula>"Complete"</formula>
    </cfRule>
    <cfRule type="cellIs" dxfId="516" priority="91" operator="equal">
      <formula>"In Progress"</formula>
    </cfRule>
    <cfRule type="cellIs" dxfId="515" priority="92" operator="equal">
      <formula>"Not Started"</formula>
    </cfRule>
  </conditionalFormatting>
  <conditionalFormatting sqref="C46">
    <cfRule type="cellIs" dxfId="514" priority="81" operator="equal">
      <formula>"Complete"</formula>
    </cfRule>
    <cfRule type="cellIs" dxfId="513" priority="82" operator="equal">
      <formula>"In Progress"</formula>
    </cfRule>
    <cfRule type="cellIs" dxfId="512" priority="83" operator="equal">
      <formula>"Not Started"</formula>
    </cfRule>
  </conditionalFormatting>
  <conditionalFormatting sqref="F5">
    <cfRule type="cellIs" dxfId="511" priority="78" operator="equal">
      <formula>"Complete"</formula>
    </cfRule>
    <cfRule type="cellIs" dxfId="510" priority="79" operator="equal">
      <formula>"In Progress"</formula>
    </cfRule>
    <cfRule type="cellIs" dxfId="509" priority="80" operator="equal">
      <formula>"Not Started"</formula>
    </cfRule>
  </conditionalFormatting>
  <conditionalFormatting sqref="F6">
    <cfRule type="cellIs" dxfId="508" priority="74" operator="equal">
      <formula>"Complete"</formula>
    </cfRule>
    <cfRule type="cellIs" dxfId="507" priority="75" operator="equal">
      <formula>"In Progress"</formula>
    </cfRule>
    <cfRule type="cellIs" dxfId="506" priority="76" operator="equal">
      <formula>"Not Started"</formula>
    </cfRule>
  </conditionalFormatting>
  <conditionalFormatting sqref="F7">
    <cfRule type="cellIs" dxfId="505" priority="70" operator="equal">
      <formula>"Complete"</formula>
    </cfRule>
    <cfRule type="cellIs" dxfId="504" priority="71" operator="equal">
      <formula>"In Progress"</formula>
    </cfRule>
    <cfRule type="cellIs" dxfId="503" priority="72" operator="equal">
      <formula>"Not Started"</formula>
    </cfRule>
  </conditionalFormatting>
  <conditionalFormatting sqref="I47:I96">
    <cfRule type="cellIs" dxfId="502" priority="67" operator="equal">
      <formula>"Complete"</formula>
    </cfRule>
    <cfRule type="cellIs" dxfId="501" priority="68" operator="equal">
      <formula>"In Progress"</formula>
    </cfRule>
    <cfRule type="cellIs" dxfId="500" priority="69" operator="equal">
      <formula>"Not Started"</formula>
    </cfRule>
  </conditionalFormatting>
  <conditionalFormatting sqref="C112">
    <cfRule type="cellIs" dxfId="499" priority="64" operator="equal">
      <formula>"Complete"</formula>
    </cfRule>
    <cfRule type="cellIs" dxfId="498" priority="65" operator="equal">
      <formula>"In Progress"</formula>
    </cfRule>
    <cfRule type="cellIs" dxfId="497" priority="66" operator="equal">
      <formula>"Not Started"</formula>
    </cfRule>
  </conditionalFormatting>
  <conditionalFormatting sqref="F9">
    <cfRule type="cellIs" dxfId="496" priority="61" operator="equal">
      <formula>"Complete"</formula>
    </cfRule>
    <cfRule type="cellIs" dxfId="495" priority="62" operator="equal">
      <formula>"In Progress"</formula>
    </cfRule>
    <cfRule type="cellIs" dxfId="494" priority="63" operator="equal">
      <formula>"Not Started"</formula>
    </cfRule>
  </conditionalFormatting>
  <conditionalFormatting sqref="F11">
    <cfRule type="cellIs" dxfId="493" priority="52" operator="equal">
      <formula>"Complete"</formula>
    </cfRule>
    <cfRule type="cellIs" dxfId="492" priority="53" operator="equal">
      <formula>"In Progress"</formula>
    </cfRule>
    <cfRule type="cellIs" dxfId="491" priority="54" operator="equal">
      <formula>"Not Started"</formula>
    </cfRule>
  </conditionalFormatting>
  <conditionalFormatting sqref="C121">
    <cfRule type="cellIs" dxfId="490" priority="55" operator="equal">
      <formula>"Complete"</formula>
    </cfRule>
    <cfRule type="cellIs" dxfId="489" priority="56" operator="equal">
      <formula>"In Progress"</formula>
    </cfRule>
    <cfRule type="cellIs" dxfId="488" priority="57" operator="equal">
      <formula>"Not Started"</formula>
    </cfRule>
  </conditionalFormatting>
  <conditionalFormatting sqref="C101">
    <cfRule type="cellIs" dxfId="487" priority="49" operator="equal">
      <formula>"Complete"</formula>
    </cfRule>
    <cfRule type="cellIs" dxfId="486" priority="50" operator="equal">
      <formula>"In Progress"</formula>
    </cfRule>
    <cfRule type="cellIs" dxfId="485" priority="51" operator="equal">
      <formula>"Not Started"</formula>
    </cfRule>
  </conditionalFormatting>
  <conditionalFormatting sqref="F8">
    <cfRule type="cellIs" dxfId="484" priority="46" operator="equal">
      <formula>"Complete"</formula>
    </cfRule>
    <cfRule type="cellIs" dxfId="483" priority="47" operator="equal">
      <formula>"In Progress"</formula>
    </cfRule>
    <cfRule type="cellIs" dxfId="482" priority="48" operator="equal">
      <formula>"Not Started"</formula>
    </cfRule>
  </conditionalFormatting>
  <conditionalFormatting sqref="C129">
    <cfRule type="cellIs" dxfId="481" priority="43" operator="equal">
      <formula>"Complete"</formula>
    </cfRule>
    <cfRule type="cellIs" dxfId="480" priority="44" operator="equal">
      <formula>"In Progress"</formula>
    </cfRule>
    <cfRule type="cellIs" dxfId="479" priority="45" operator="equal">
      <formula>"Not Started"</formula>
    </cfRule>
  </conditionalFormatting>
  <conditionalFormatting sqref="E130">
    <cfRule type="cellIs" dxfId="478" priority="41" operator="equal">
      <formula>"No"</formula>
    </cfRule>
    <cfRule type="cellIs" dxfId="477" priority="42" operator="equal">
      <formula>"Yes"</formula>
    </cfRule>
  </conditionalFormatting>
  <conditionalFormatting sqref="F12">
    <cfRule type="cellIs" dxfId="476" priority="38" operator="equal">
      <formula>"Complete"</formula>
    </cfRule>
    <cfRule type="cellIs" dxfId="475" priority="39" operator="equal">
      <formula>"In Progress"</formula>
    </cfRule>
    <cfRule type="cellIs" dxfId="474" priority="40" operator="equal">
      <formula>"Not Started"</formula>
    </cfRule>
  </conditionalFormatting>
  <conditionalFormatting sqref="I101:I107">
    <cfRule type="cellIs" dxfId="473" priority="34" operator="equal">
      <formula>"Complete"</formula>
    </cfRule>
    <cfRule type="cellIs" dxfId="472" priority="35" operator="equal">
      <formula>"In Progress"</formula>
    </cfRule>
    <cfRule type="cellIs" dxfId="471" priority="36" operator="equal">
      <formula>"Not Started"</formula>
    </cfRule>
  </conditionalFormatting>
  <conditionalFormatting sqref="C136">
    <cfRule type="cellIs" dxfId="470" priority="23" operator="equal">
      <formula>"Complete"</formula>
    </cfRule>
    <cfRule type="cellIs" dxfId="469" priority="24" operator="equal">
      <formula>"In Progress"</formula>
    </cfRule>
    <cfRule type="cellIs" dxfId="468" priority="25" operator="equal">
      <formula>"Not Started"</formula>
    </cfRule>
  </conditionalFormatting>
  <conditionalFormatting sqref="I136:I137">
    <cfRule type="cellIs" dxfId="467" priority="20" operator="equal">
      <formula>"Complete"</formula>
    </cfRule>
    <cfRule type="cellIs" dxfId="466" priority="21" operator="equal">
      <formula>"In Progress"</formula>
    </cfRule>
    <cfRule type="cellIs" dxfId="465" priority="22" operator="equal">
      <formula>"Not Started"</formula>
    </cfRule>
  </conditionalFormatting>
  <conditionalFormatting sqref="I138:I142">
    <cfRule type="cellIs" dxfId="464" priority="17" operator="equal">
      <formula>"Complete"</formula>
    </cfRule>
    <cfRule type="cellIs" dxfId="463" priority="18" operator="equal">
      <formula>"In Progress"</formula>
    </cfRule>
    <cfRule type="cellIs" dxfId="462" priority="19" operator="equal">
      <formula>"Not Started"</formula>
    </cfRule>
  </conditionalFormatting>
  <conditionalFormatting sqref="F13">
    <cfRule type="cellIs" dxfId="461" priority="14" operator="equal">
      <formula>"Complete"</formula>
    </cfRule>
    <cfRule type="cellIs" dxfId="460" priority="15" operator="equal">
      <formula>"In Progress"</formula>
    </cfRule>
    <cfRule type="cellIs" dxfId="459" priority="16" operator="equal">
      <formula>"Not Started"</formula>
    </cfRule>
  </conditionalFormatting>
  <conditionalFormatting sqref="C147:C148">
    <cfRule type="cellIs" dxfId="458" priority="11" operator="equal">
      <formula>"Complete"</formula>
    </cfRule>
    <cfRule type="cellIs" dxfId="457" priority="12" operator="equal">
      <formula>"In Progress"</formula>
    </cfRule>
    <cfRule type="cellIs" dxfId="456" priority="13" operator="equal">
      <formula>"Not Started"</formula>
    </cfRule>
  </conditionalFormatting>
  <conditionalFormatting sqref="F14">
    <cfRule type="cellIs" dxfId="455" priority="8" operator="equal">
      <formula>"Complete"</formula>
    </cfRule>
    <cfRule type="cellIs" dxfId="454" priority="9" operator="equal">
      <formula>"In Progress"</formula>
    </cfRule>
    <cfRule type="cellIs" dxfId="453" priority="10" operator="equal">
      <formula>"Not Started"</formula>
    </cfRule>
  </conditionalFormatting>
  <conditionalFormatting sqref="C218">
    <cfRule type="cellIs" dxfId="452" priority="5" operator="equal">
      <formula>"Complete"</formula>
    </cfRule>
    <cfRule type="cellIs" dxfId="451" priority="6" operator="equal">
      <formula>"In Progress"</formula>
    </cfRule>
    <cfRule type="cellIs" dxfId="450" priority="7" operator="equal">
      <formula>"Not Started"</formula>
    </cfRule>
  </conditionalFormatting>
  <conditionalFormatting sqref="F15">
    <cfRule type="cellIs" dxfId="449" priority="2" operator="equal">
      <formula>"Complete"</formula>
    </cfRule>
    <cfRule type="cellIs" dxfId="448" priority="3" operator="equal">
      <formula>"In Progress"</formula>
    </cfRule>
    <cfRule type="cellIs" dxfId="447" priority="4" operator="equal">
      <formula>"Not Started"</formula>
    </cfRule>
  </conditionalFormatting>
  <conditionalFormatting sqref="N47:N96">
    <cfRule type="cellIs" dxfId="446" priority="1" operator="greaterThan">
      <formula>0</formula>
    </cfRule>
  </conditionalFormatting>
  <dataValidations count="2">
    <dataValidation type="list" allowBlank="1" showInputMessage="1" showErrorMessage="1" sqref="C20 C46 C30 C218 C112 C121 C101 C129 I47:I96 C136 I136:I142 C147:C148 I101:I107">
      <formula1>$AA$1:$AA$3</formula1>
    </dataValidation>
    <dataValidation type="list" allowBlank="1" showInputMessage="1" showErrorMessage="1" sqref="I21 I24">
      <formula1>$AA$5:$AA$6</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98"/>
  <sheetViews>
    <sheetView showGridLines="0" showRowColHeaders="0" zoomScaleNormal="10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ht="15" customHeight="1" x14ac:dyDescent="0.25">
      <c r="A2" s="200" t="s">
        <v>35</v>
      </c>
      <c r="B2" s="426" t="s">
        <v>242</v>
      </c>
      <c r="C2" s="426"/>
      <c r="D2" s="426"/>
      <c r="E2" s="426"/>
      <c r="F2" s="426"/>
      <c r="G2" s="426"/>
      <c r="AB2" s="2" t="s">
        <v>243</v>
      </c>
      <c r="AC2" s="2">
        <f>SUBTOTAL(3,A13:A98)</f>
        <v>86</v>
      </c>
    </row>
    <row r="3" spans="1:35" ht="45.7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ht="15" customHeight="1"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ht="15" customHeight="1"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ht="15" customHeight="1" x14ac:dyDescent="0.25">
      <c r="A8" s="222" t="str">
        <f>'Control Panel'!F41</f>
        <v>N</v>
      </c>
      <c r="B8" s="432" t="str">
        <f>'Control Panel'!H41</f>
        <v>Functionality is not provided.</v>
      </c>
      <c r="C8" s="432"/>
      <c r="D8" s="432"/>
      <c r="E8" s="432"/>
      <c r="F8" s="432"/>
      <c r="G8" s="432"/>
    </row>
    <row r="9" spans="1:35" ht="15" customHeight="1"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Panel'!F54&amp;" - "&amp;'Control Panel'!E54</f>
        <v>4.9 - Rates</v>
      </c>
      <c r="B10" s="429"/>
      <c r="C10" s="429"/>
      <c r="D10" s="430" t="str">
        <f>A9</f>
        <v>Replace this text with the primary product name(s) which satisfy requirements.</v>
      </c>
      <c r="E10" s="430"/>
      <c r="F10" s="430"/>
      <c r="G10" s="430"/>
    </row>
    <row r="11" spans="1:35" ht="45" customHeight="1" x14ac:dyDescent="0.25">
      <c r="A11" s="428" t="s">
        <v>878</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357</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9" t="s">
        <v>879</v>
      </c>
      <c r="C14" s="13" t="s">
        <v>39</v>
      </c>
      <c r="D14" s="7"/>
      <c r="E14" s="251"/>
      <c r="F14" s="204" t="str">
        <f t="shared" ref="F14:F77" si="0">IF($D$10=$A$9,"N/A",$D$10)</f>
        <v>N/A</v>
      </c>
      <c r="G14" s="9"/>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65" t="s">
        <v>880</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246" t="s">
        <v>881</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71" t="s">
        <v>882</v>
      </c>
      <c r="C17" s="13"/>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ht="30" x14ac:dyDescent="0.25">
      <c r="A18" s="7">
        <v>6</v>
      </c>
      <c r="B18" s="265" t="s">
        <v>883</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ht="30" x14ac:dyDescent="0.25">
      <c r="A19" s="7">
        <v>7</v>
      </c>
      <c r="B19" s="265" t="s">
        <v>884</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ht="48.75" customHeight="1" x14ac:dyDescent="0.25">
      <c r="A20" s="7">
        <v>8</v>
      </c>
      <c r="B20" s="266" t="s">
        <v>885</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ht="93" x14ac:dyDescent="0.25">
      <c r="A21" s="7">
        <v>9</v>
      </c>
      <c r="B21" s="267" t="s">
        <v>886</v>
      </c>
      <c r="C21" s="13" t="s">
        <v>45</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99.75" customHeight="1" x14ac:dyDescent="0.25">
      <c r="A22" s="7">
        <v>10</v>
      </c>
      <c r="B22" s="266" t="s">
        <v>887</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93" x14ac:dyDescent="0.25">
      <c r="A23" s="7">
        <v>11</v>
      </c>
      <c r="B23" s="267" t="s">
        <v>888</v>
      </c>
      <c r="C23" s="13" t="s">
        <v>45</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6" customHeight="1" x14ac:dyDescent="0.25">
      <c r="A24" s="7">
        <v>12</v>
      </c>
      <c r="B24" s="266" t="s">
        <v>889</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147" x14ac:dyDescent="0.25">
      <c r="A25" s="7">
        <v>13</v>
      </c>
      <c r="B25" s="267" t="s">
        <v>890</v>
      </c>
      <c r="C25" s="13" t="s">
        <v>45</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105" x14ac:dyDescent="0.25">
      <c r="A26" s="7">
        <v>14</v>
      </c>
      <c r="B26" s="265" t="s">
        <v>891</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ht="90" x14ac:dyDescent="0.25">
      <c r="A27" s="7">
        <v>15</v>
      </c>
      <c r="B27" s="267" t="s">
        <v>892</v>
      </c>
      <c r="C27" s="13" t="s">
        <v>45</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ht="42.75" customHeight="1" x14ac:dyDescent="0.25">
      <c r="A28" s="7">
        <v>16</v>
      </c>
      <c r="B28" s="266" t="s">
        <v>893</v>
      </c>
      <c r="C28" s="13" t="s">
        <v>42</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84" x14ac:dyDescent="0.25">
      <c r="A29" s="7">
        <v>17</v>
      </c>
      <c r="B29" s="267" t="s">
        <v>894</v>
      </c>
      <c r="C29" s="13" t="s">
        <v>45</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ht="60.75" customHeight="1" x14ac:dyDescent="0.25">
      <c r="A30" s="7">
        <v>18</v>
      </c>
      <c r="B30" s="266" t="s">
        <v>895</v>
      </c>
      <c r="C30" s="13" t="s">
        <v>42</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111" x14ac:dyDescent="0.25">
      <c r="A31" s="7">
        <v>19</v>
      </c>
      <c r="B31" s="267" t="s">
        <v>896</v>
      </c>
      <c r="C31" s="13" t="s">
        <v>45</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30" x14ac:dyDescent="0.25">
      <c r="A32" s="7">
        <v>20</v>
      </c>
      <c r="B32" s="265" t="s">
        <v>897</v>
      </c>
      <c r="C32" s="13" t="s">
        <v>45</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111" x14ac:dyDescent="0.25">
      <c r="A33" s="7">
        <v>21</v>
      </c>
      <c r="B33" s="267" t="s">
        <v>898</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ht="141" x14ac:dyDescent="0.25">
      <c r="A34" s="7">
        <v>22</v>
      </c>
      <c r="B34" s="267" t="s">
        <v>899</v>
      </c>
      <c r="C34" s="13" t="s">
        <v>39</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60" x14ac:dyDescent="0.25">
      <c r="A35" s="7">
        <v>23</v>
      </c>
      <c r="B35" s="267" t="s">
        <v>900</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81" x14ac:dyDescent="0.25">
      <c r="A36" s="7">
        <v>24</v>
      </c>
      <c r="B36" s="267" t="s">
        <v>901</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267" t="s">
        <v>902</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96" x14ac:dyDescent="0.25">
      <c r="A38" s="7">
        <v>26</v>
      </c>
      <c r="B38" s="267" t="s">
        <v>903</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45" x14ac:dyDescent="0.25">
      <c r="A39" s="7">
        <v>27</v>
      </c>
      <c r="B39" s="267" t="s">
        <v>904</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69.75" customHeight="1" x14ac:dyDescent="0.25">
      <c r="A40" s="7">
        <v>28</v>
      </c>
      <c r="B40" s="266" t="s">
        <v>905</v>
      </c>
      <c r="C40" s="13" t="s">
        <v>45</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68.25" customHeight="1" x14ac:dyDescent="0.25">
      <c r="A41" s="7">
        <v>29</v>
      </c>
      <c r="B41" s="266" t="s">
        <v>906</v>
      </c>
      <c r="C41" s="13" t="s">
        <v>45</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409.5" customHeight="1" x14ac:dyDescent="0.25">
      <c r="A42" s="7">
        <v>30</v>
      </c>
      <c r="B42" s="268" t="s">
        <v>907</v>
      </c>
      <c r="C42" s="13" t="s">
        <v>45</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75" x14ac:dyDescent="0.25">
      <c r="A43" s="7">
        <v>31</v>
      </c>
      <c r="B43" s="265" t="s">
        <v>908</v>
      </c>
      <c r="C43" s="13" t="s">
        <v>45</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409.5" customHeight="1" x14ac:dyDescent="0.25">
      <c r="A44" s="7">
        <v>32</v>
      </c>
      <c r="B44" s="268" t="s">
        <v>909</v>
      </c>
      <c r="C44" s="13" t="s">
        <v>45</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96" customHeight="1" x14ac:dyDescent="0.25">
      <c r="A45" s="7">
        <v>33</v>
      </c>
      <c r="B45" s="265" t="s">
        <v>910</v>
      </c>
      <c r="C45" s="13" t="s">
        <v>45</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265" t="s">
        <v>911</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265" t="s">
        <v>912</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90" x14ac:dyDescent="0.25">
      <c r="A48" s="7">
        <v>36</v>
      </c>
      <c r="B48" s="265" t="s">
        <v>913</v>
      </c>
      <c r="C48" s="258"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155.25" customHeight="1" x14ac:dyDescent="0.25">
      <c r="A49" s="7">
        <v>37</v>
      </c>
      <c r="B49" s="265" t="s">
        <v>914</v>
      </c>
      <c r="C49" s="258" t="s">
        <v>45</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75" x14ac:dyDescent="0.25">
      <c r="A50" s="7">
        <v>38</v>
      </c>
      <c r="B50" s="265" t="s">
        <v>915</v>
      </c>
      <c r="C50" s="258"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9" t="s">
        <v>916</v>
      </c>
      <c r="C51" s="13" t="s">
        <v>45</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30" x14ac:dyDescent="0.25">
      <c r="A52" s="7">
        <v>40</v>
      </c>
      <c r="B52" s="248" t="s">
        <v>917</v>
      </c>
      <c r="C52" s="13"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269" t="s">
        <v>918</v>
      </c>
      <c r="C53" s="13" t="s">
        <v>45</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ht="30" x14ac:dyDescent="0.25">
      <c r="A54" s="7">
        <v>42</v>
      </c>
      <c r="B54" s="248" t="s">
        <v>919</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45" x14ac:dyDescent="0.25">
      <c r="A55" s="7">
        <v>43</v>
      </c>
      <c r="B55" s="248" t="s">
        <v>920</v>
      </c>
      <c r="C55" s="13"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ht="30" x14ac:dyDescent="0.25">
      <c r="A56" s="7">
        <v>44</v>
      </c>
      <c r="B56" s="248" t="s">
        <v>921</v>
      </c>
      <c r="C56" s="13" t="s">
        <v>39</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ht="30" x14ac:dyDescent="0.25">
      <c r="A57" s="7">
        <v>45</v>
      </c>
      <c r="B57" s="269" t="s">
        <v>922</v>
      </c>
      <c r="C57" s="13" t="s">
        <v>39</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ht="30" x14ac:dyDescent="0.25">
      <c r="A58" s="7">
        <v>46</v>
      </c>
      <c r="B58" s="269" t="s">
        <v>923</v>
      </c>
      <c r="C58" s="13"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ht="45" x14ac:dyDescent="0.25">
      <c r="A59" s="7">
        <v>47</v>
      </c>
      <c r="B59" s="9" t="s">
        <v>924</v>
      </c>
      <c r="C59" s="13"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ht="45" x14ac:dyDescent="0.25">
      <c r="A60" s="7">
        <v>48</v>
      </c>
      <c r="B60" s="9" t="s">
        <v>925</v>
      </c>
      <c r="C60" s="13" t="s">
        <v>39</v>
      </c>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ht="30" x14ac:dyDescent="0.25">
      <c r="A61" s="7">
        <v>49</v>
      </c>
      <c r="B61" s="9" t="s">
        <v>926</v>
      </c>
      <c r="C61" s="13" t="s">
        <v>39</v>
      </c>
      <c r="D61" s="220"/>
      <c r="E61" s="252"/>
      <c r="F61" s="204"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271" t="s">
        <v>927</v>
      </c>
      <c r="C62" s="13"/>
      <c r="D62" s="220"/>
      <c r="E62" s="252"/>
      <c r="F62" s="204"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x14ac:dyDescent="0.25">
      <c r="A63" s="7">
        <v>51</v>
      </c>
      <c r="B63" s="265" t="s">
        <v>928</v>
      </c>
      <c r="C63" s="13" t="s">
        <v>39</v>
      </c>
      <c r="D63" s="220"/>
      <c r="E63" s="252"/>
      <c r="F63" s="204"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ht="30" x14ac:dyDescent="0.25">
      <c r="A64" s="7">
        <v>52</v>
      </c>
      <c r="B64" s="265" t="s">
        <v>929</v>
      </c>
      <c r="C64" s="13" t="s">
        <v>39</v>
      </c>
      <c r="D64" s="220"/>
      <c r="E64" s="252"/>
      <c r="F64" s="204"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ht="75" x14ac:dyDescent="0.25">
      <c r="A65" s="7">
        <v>53</v>
      </c>
      <c r="B65" s="265" t="s">
        <v>930</v>
      </c>
      <c r="C65" s="13" t="s">
        <v>39</v>
      </c>
      <c r="D65" s="220"/>
      <c r="E65" s="252"/>
      <c r="F65" s="204"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ht="30" x14ac:dyDescent="0.25">
      <c r="A66" s="7">
        <v>54</v>
      </c>
      <c r="B66" s="265" t="s">
        <v>931</v>
      </c>
      <c r="C66" s="13" t="s">
        <v>39</v>
      </c>
      <c r="D66" s="220"/>
      <c r="E66" s="252"/>
      <c r="F66" s="204"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ht="30" x14ac:dyDescent="0.25">
      <c r="A67" s="7">
        <v>55</v>
      </c>
      <c r="B67" s="265" t="s">
        <v>932</v>
      </c>
      <c r="C67" s="13" t="s">
        <v>39</v>
      </c>
      <c r="D67" s="220"/>
      <c r="E67" s="252"/>
      <c r="F67" s="204"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ht="60" x14ac:dyDescent="0.25">
      <c r="A68" s="7">
        <v>56</v>
      </c>
      <c r="B68" s="265" t="s">
        <v>933</v>
      </c>
      <c r="C68" s="13" t="s">
        <v>39</v>
      </c>
      <c r="D68" s="220"/>
      <c r="E68" s="252"/>
      <c r="F68" s="204"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ht="30" x14ac:dyDescent="0.25">
      <c r="A69" s="7">
        <v>57</v>
      </c>
      <c r="B69" s="265" t="s">
        <v>934</v>
      </c>
      <c r="C69" s="13" t="s">
        <v>39</v>
      </c>
      <c r="D69" s="220"/>
      <c r="E69" s="252"/>
      <c r="F69" s="204"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271" t="s">
        <v>935</v>
      </c>
      <c r="C70" s="13"/>
      <c r="D70" s="220"/>
      <c r="E70" s="252"/>
      <c r="F70" s="204"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ht="45" x14ac:dyDescent="0.25">
      <c r="A71" s="7">
        <v>59</v>
      </c>
      <c r="B71" s="265" t="s">
        <v>936</v>
      </c>
      <c r="C71" s="13" t="s">
        <v>39</v>
      </c>
      <c r="D71" s="220"/>
      <c r="E71" s="252"/>
      <c r="F71" s="204"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ht="135" x14ac:dyDescent="0.25">
      <c r="A72" s="7">
        <v>60</v>
      </c>
      <c r="B72" s="270" t="s">
        <v>937</v>
      </c>
      <c r="C72" s="13" t="s">
        <v>45</v>
      </c>
      <c r="D72" s="220"/>
      <c r="E72" s="252"/>
      <c r="F72" s="204"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ht="45" x14ac:dyDescent="0.25">
      <c r="A73" s="7">
        <v>61</v>
      </c>
      <c r="B73" s="265" t="s">
        <v>938</v>
      </c>
      <c r="C73" s="13" t="s">
        <v>39</v>
      </c>
      <c r="D73" s="220"/>
      <c r="E73" s="252"/>
      <c r="F73" s="204"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x14ac:dyDescent="0.25">
      <c r="A74" s="7">
        <v>62</v>
      </c>
      <c r="B74" s="265" t="s">
        <v>939</v>
      </c>
      <c r="C74" s="13" t="s">
        <v>39</v>
      </c>
      <c r="D74" s="220"/>
      <c r="E74" s="252"/>
      <c r="F74" s="204"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x14ac:dyDescent="0.25">
      <c r="A75" s="7">
        <v>63</v>
      </c>
      <c r="B75" s="271" t="s">
        <v>940</v>
      </c>
      <c r="C75" s="13"/>
      <c r="D75" s="220"/>
      <c r="E75" s="252"/>
      <c r="F75" s="204"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ht="30" x14ac:dyDescent="0.25">
      <c r="A76" s="7">
        <v>64</v>
      </c>
      <c r="B76" s="265" t="s">
        <v>941</v>
      </c>
      <c r="C76" s="13" t="s">
        <v>39</v>
      </c>
      <c r="D76" s="220"/>
      <c r="E76" s="252"/>
      <c r="F76" s="204"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x14ac:dyDescent="0.25">
      <c r="A77" s="7">
        <v>65</v>
      </c>
      <c r="B77" s="265" t="s">
        <v>942</v>
      </c>
      <c r="C77" s="13" t="s">
        <v>39</v>
      </c>
      <c r="D77" s="220"/>
      <c r="E77" s="252"/>
      <c r="F77" s="204"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x14ac:dyDescent="0.25">
      <c r="A78" s="7">
        <v>66</v>
      </c>
      <c r="B78" s="265" t="s">
        <v>943</v>
      </c>
      <c r="C78" s="13" t="s">
        <v>42</v>
      </c>
      <c r="D78" s="220"/>
      <c r="E78" s="252"/>
      <c r="F78" s="204" t="str">
        <f t="shared" ref="F78:F98" si="2">IF($D$10=$A$9,"N/A",$D$10)</f>
        <v>N/A</v>
      </c>
      <c r="G78" s="6"/>
      <c r="AA78" s="14" t="str">
        <f t="shared" ref="AA78:AA98"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x14ac:dyDescent="0.25">
      <c r="A79" s="7">
        <v>67</v>
      </c>
      <c r="B79" s="265" t="s">
        <v>944</v>
      </c>
      <c r="C79" s="13" t="s">
        <v>42</v>
      </c>
      <c r="D79" s="220"/>
      <c r="E79" s="252"/>
      <c r="F79" s="204"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x14ac:dyDescent="0.25">
      <c r="A80" s="7">
        <v>68</v>
      </c>
      <c r="B80" s="9" t="s">
        <v>945</v>
      </c>
      <c r="C80" s="13" t="s">
        <v>45</v>
      </c>
      <c r="D80" s="220"/>
      <c r="E80" s="252"/>
      <c r="F80" s="204"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248" t="s">
        <v>946</v>
      </c>
      <c r="C81" s="13" t="s">
        <v>39</v>
      </c>
      <c r="D81" s="220"/>
      <c r="E81" s="252"/>
      <c r="F81" s="204"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248" t="s">
        <v>947</v>
      </c>
      <c r="C82" s="13" t="s">
        <v>39</v>
      </c>
      <c r="D82" s="220"/>
      <c r="E82" s="252"/>
      <c r="F82" s="204" t="str">
        <f t="shared" si="2"/>
        <v>N/A</v>
      </c>
      <c r="G82" s="6"/>
      <c r="AA82" s="14" t="str">
        <f t="shared" si="3"/>
        <v/>
      </c>
      <c r="AB82" s="1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ht="30" x14ac:dyDescent="0.25">
      <c r="A83" s="7">
        <v>71</v>
      </c>
      <c r="B83" s="248" t="s">
        <v>948</v>
      </c>
      <c r="C83" s="13" t="s">
        <v>39</v>
      </c>
      <c r="D83" s="220"/>
      <c r="E83" s="252"/>
      <c r="F83" s="204" t="str">
        <f t="shared" si="2"/>
        <v>N/A</v>
      </c>
      <c r="G83" s="6"/>
      <c r="AA83" s="14" t="str">
        <f t="shared" si="3"/>
        <v/>
      </c>
      <c r="AB83" s="1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x14ac:dyDescent="0.25">
      <c r="A84" s="7">
        <v>72</v>
      </c>
      <c r="B84" s="248" t="s">
        <v>949</v>
      </c>
      <c r="C84" s="13" t="s">
        <v>39</v>
      </c>
      <c r="D84" s="220"/>
      <c r="E84" s="252"/>
      <c r="F84" s="204" t="str">
        <f t="shared" si="2"/>
        <v>N/A</v>
      </c>
      <c r="G84" s="6"/>
      <c r="AA84" s="14" t="str">
        <f t="shared" si="3"/>
        <v/>
      </c>
      <c r="AB84" s="1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ht="30" x14ac:dyDescent="0.25">
      <c r="A85" s="7">
        <v>73</v>
      </c>
      <c r="B85" s="9" t="s">
        <v>950</v>
      </c>
      <c r="C85" s="13" t="s">
        <v>39</v>
      </c>
      <c r="D85" s="220"/>
      <c r="E85" s="252"/>
      <c r="F85" s="204" t="str">
        <f t="shared" si="2"/>
        <v>N/A</v>
      </c>
      <c r="G85" s="6"/>
      <c r="AA85" s="14" t="str">
        <f t="shared" si="3"/>
        <v/>
      </c>
      <c r="AB85" s="1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ht="30" x14ac:dyDescent="0.25">
      <c r="A86" s="7">
        <v>74</v>
      </c>
      <c r="B86" s="9" t="s">
        <v>951</v>
      </c>
      <c r="C86" s="13" t="s">
        <v>39</v>
      </c>
      <c r="D86" s="220"/>
      <c r="E86" s="252"/>
      <c r="F86" s="204" t="str">
        <f t="shared" si="2"/>
        <v>N/A</v>
      </c>
      <c r="G86" s="6"/>
      <c r="AA86" s="14" t="str">
        <f t="shared" si="3"/>
        <v/>
      </c>
      <c r="AB86" s="1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ht="30" x14ac:dyDescent="0.25">
      <c r="A87" s="7">
        <v>75</v>
      </c>
      <c r="B87" s="262" t="s">
        <v>952</v>
      </c>
      <c r="C87" s="13" t="s">
        <v>39</v>
      </c>
      <c r="D87" s="220"/>
      <c r="E87" s="252"/>
      <c r="F87" s="204" t="str">
        <f t="shared" si="2"/>
        <v>N/A</v>
      </c>
      <c r="G87" s="6"/>
      <c r="AA87" s="14" t="str">
        <f t="shared" si="3"/>
        <v/>
      </c>
      <c r="AB87" s="1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ht="45" x14ac:dyDescent="0.25">
      <c r="A88" s="7">
        <v>76</v>
      </c>
      <c r="B88" s="9" t="s">
        <v>953</v>
      </c>
      <c r="C88" s="13" t="s">
        <v>39</v>
      </c>
      <c r="D88" s="220"/>
      <c r="E88" s="252"/>
      <c r="F88" s="204" t="str">
        <f t="shared" si="2"/>
        <v>N/A</v>
      </c>
      <c r="G88" s="6"/>
      <c r="AA88" s="14" t="str">
        <f t="shared" si="3"/>
        <v/>
      </c>
      <c r="AB88" s="1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ht="45" x14ac:dyDescent="0.25">
      <c r="A89" s="7">
        <v>77</v>
      </c>
      <c r="B89" s="9" t="s">
        <v>954</v>
      </c>
      <c r="C89" s="13" t="s">
        <v>39</v>
      </c>
      <c r="D89" s="220"/>
      <c r="E89" s="252"/>
      <c r="F89" s="204" t="str">
        <f t="shared" si="2"/>
        <v>N/A</v>
      </c>
      <c r="G89" s="6"/>
      <c r="AA89" s="14" t="str">
        <f t="shared" si="3"/>
        <v/>
      </c>
      <c r="AB89" s="1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ht="30" x14ac:dyDescent="0.25">
      <c r="A90" s="7">
        <v>78</v>
      </c>
      <c r="B90" s="9" t="s">
        <v>955</v>
      </c>
      <c r="C90" s="13" t="s">
        <v>39</v>
      </c>
      <c r="D90" s="220"/>
      <c r="E90" s="252"/>
      <c r="F90" s="204" t="str">
        <f t="shared" si="2"/>
        <v>N/A</v>
      </c>
      <c r="G90" s="6"/>
      <c r="AA90" s="14" t="str">
        <f t="shared" si="3"/>
        <v/>
      </c>
      <c r="AB90" s="1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x14ac:dyDescent="0.25">
      <c r="A91" s="7">
        <v>79</v>
      </c>
      <c r="B91" s="271" t="s">
        <v>478</v>
      </c>
      <c r="C91" s="13"/>
      <c r="D91" s="220"/>
      <c r="E91" s="252"/>
      <c r="F91" s="204" t="str">
        <f t="shared" si="2"/>
        <v>N/A</v>
      </c>
      <c r="G91" s="6"/>
      <c r="AA91" s="14" t="str">
        <f t="shared" si="3"/>
        <v/>
      </c>
      <c r="AB91" s="1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ht="30" x14ac:dyDescent="0.25">
      <c r="A92" s="7">
        <v>80</v>
      </c>
      <c r="B92" s="9" t="s">
        <v>956</v>
      </c>
      <c r="C92" s="13" t="s">
        <v>39</v>
      </c>
      <c r="D92" s="220"/>
      <c r="E92" s="252"/>
      <c r="F92" s="204" t="str">
        <f t="shared" si="2"/>
        <v>N/A</v>
      </c>
      <c r="G92" s="6"/>
      <c r="AA92" s="14" t="str">
        <f t="shared" si="3"/>
        <v/>
      </c>
      <c r="AB92" s="1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ht="30" x14ac:dyDescent="0.25">
      <c r="A93" s="7">
        <v>81</v>
      </c>
      <c r="B93" s="9" t="s">
        <v>957</v>
      </c>
      <c r="C93" s="13" t="s">
        <v>39</v>
      </c>
      <c r="D93" s="220"/>
      <c r="E93" s="252"/>
      <c r="F93" s="204" t="str">
        <f t="shared" si="2"/>
        <v>N/A</v>
      </c>
      <c r="G93" s="6"/>
      <c r="AA93" s="14" t="str">
        <f t="shared" si="3"/>
        <v/>
      </c>
      <c r="AB93" s="1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x14ac:dyDescent="0.25">
      <c r="A94" s="7">
        <v>82</v>
      </c>
      <c r="B94" s="9" t="s">
        <v>958</v>
      </c>
      <c r="C94" s="13" t="s">
        <v>45</v>
      </c>
      <c r="D94" s="220"/>
      <c r="E94" s="252"/>
      <c r="F94" s="204" t="str">
        <f t="shared" si="2"/>
        <v>N/A</v>
      </c>
      <c r="G94" s="6"/>
      <c r="AA94" s="14" t="str">
        <f t="shared" si="3"/>
        <v/>
      </c>
      <c r="AB94" s="1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ht="30" x14ac:dyDescent="0.25">
      <c r="A95" s="7">
        <v>83</v>
      </c>
      <c r="B95" s="257" t="s">
        <v>959</v>
      </c>
      <c r="C95" s="13" t="s">
        <v>42</v>
      </c>
      <c r="D95" s="220"/>
      <c r="E95" s="252"/>
      <c r="F95" s="204" t="str">
        <f t="shared" si="2"/>
        <v>N/A</v>
      </c>
      <c r="G95" s="6"/>
      <c r="AA95" s="14" t="str">
        <f t="shared" si="3"/>
        <v/>
      </c>
      <c r="AB95" s="1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x14ac:dyDescent="0.25">
      <c r="A96" s="7">
        <v>84</v>
      </c>
      <c r="B96" s="257" t="s">
        <v>960</v>
      </c>
      <c r="C96" s="13" t="s">
        <v>42</v>
      </c>
      <c r="D96" s="220"/>
      <c r="E96" s="252"/>
      <c r="F96" s="204" t="str">
        <f t="shared" si="2"/>
        <v>N/A</v>
      </c>
      <c r="G96" s="6"/>
      <c r="AA96" s="14" t="str">
        <f t="shared" si="3"/>
        <v/>
      </c>
      <c r="AB96" s="1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ht="45" x14ac:dyDescent="0.25">
      <c r="A97" s="7">
        <v>85</v>
      </c>
      <c r="B97" s="9" t="s">
        <v>961</v>
      </c>
      <c r="C97" s="13" t="s">
        <v>42</v>
      </c>
      <c r="D97" s="220"/>
      <c r="E97" s="252"/>
      <c r="F97" s="204" t="str">
        <f t="shared" si="2"/>
        <v>N/A</v>
      </c>
      <c r="G97" s="6"/>
      <c r="AA97" s="14" t="str">
        <f t="shared" si="3"/>
        <v/>
      </c>
      <c r="AB97" s="1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x14ac:dyDescent="0.25">
      <c r="A98" s="7">
        <v>86</v>
      </c>
      <c r="B98" s="9" t="s">
        <v>962</v>
      </c>
      <c r="C98" s="13" t="s">
        <v>39</v>
      </c>
      <c r="D98" s="220"/>
      <c r="E98" s="252"/>
      <c r="F98" s="204" t="str">
        <f t="shared" si="2"/>
        <v>N/A</v>
      </c>
      <c r="G98" s="6"/>
      <c r="AA98" s="14" t="str">
        <f t="shared" si="3"/>
        <v/>
      </c>
      <c r="AB98" s="1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sheetData>
  <sheetProtection algorithmName="SHA-512" hashValue="IwAUJdNGbwBZbrEFtiLWLKfU1GJRwPe2YSmEW5bbRIAhe/OWK72kZ0NEKv7aei1mkqpdQ5XWkJdonX9CZ7MHTA==" saltValue="UGrG50DVzCQgb/W9GwJ2y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98 C13:E98 G13:G98">
    <cfRule type="expression" dxfId="94" priority="5">
      <formula>$C13=""</formula>
    </cfRule>
  </conditionalFormatting>
  <conditionalFormatting sqref="B13:B98">
    <cfRule type="expression" dxfId="93" priority="4">
      <formula>$C13=""</formula>
    </cfRule>
  </conditionalFormatting>
  <conditionalFormatting sqref="F13:F98">
    <cfRule type="expression" dxfId="92" priority="3">
      <formula>$C13=""</formula>
    </cfRule>
  </conditionalFormatting>
  <conditionalFormatting sqref="A1:G1">
    <cfRule type="cellIs" dxfId="91" priority="1" operator="equal">
      <formula>"Replace this text with vendor name in the first module."</formula>
    </cfRule>
  </conditionalFormatting>
  <dataValidations count="2">
    <dataValidation allowBlank="1" showErrorMessage="1" sqref="C13:C98"/>
    <dataValidation type="decimal" allowBlank="1" showInputMessage="1" showErrorMessage="1" errorTitle="Invalid Response" error="Please enter number only and inlcude text in comments column." promptTitle="Cost" prompt="Please enter any related cost for specification compliance." sqref="E13:E98">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D13:D98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81"/>
  <sheetViews>
    <sheetView showGridLines="0" showRowColHeaders="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SUBTOTAL(3,A13:A81)</f>
        <v>69</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Panel'!F55&amp;" - "&amp;'Control Panel'!E55</f>
        <v>4.10 - Reporting and Analysis</v>
      </c>
      <c r="B10" s="429"/>
      <c r="C10" s="429"/>
      <c r="D10" s="430" t="str">
        <f>A9</f>
        <v>Replace this text with the primary product name(s) which satisfy requirements.</v>
      </c>
      <c r="E10" s="430"/>
      <c r="F10" s="430"/>
      <c r="G10" s="430"/>
    </row>
    <row r="11" spans="1:35" x14ac:dyDescent="0.25">
      <c r="A11" s="428" t="s">
        <v>963</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497</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9" t="s">
        <v>964</v>
      </c>
      <c r="C14" s="13" t="s">
        <v>39</v>
      </c>
      <c r="D14" s="7"/>
      <c r="E14" s="251"/>
      <c r="F14" s="204" t="str">
        <f t="shared" ref="F14:F77" si="0">IF($D$10=$A$9,"N/A",$D$10)</f>
        <v>N/A</v>
      </c>
      <c r="G14" s="9"/>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04" t="s">
        <v>965</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75" x14ac:dyDescent="0.25">
      <c r="A16" s="7">
        <v>4</v>
      </c>
      <c r="B16" s="204" t="s">
        <v>966</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04" t="s">
        <v>967</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9" t="s">
        <v>968</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249" t="s">
        <v>969</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250" t="s">
        <v>970</v>
      </c>
      <c r="C20" s="13"/>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ht="60" x14ac:dyDescent="0.25">
      <c r="A21" s="7">
        <v>9</v>
      </c>
      <c r="B21" s="249" t="s">
        <v>971</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60" x14ac:dyDescent="0.25">
      <c r="A22" s="7">
        <v>10</v>
      </c>
      <c r="B22" s="249" t="s">
        <v>972</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75" x14ac:dyDescent="0.25">
      <c r="A23" s="7">
        <v>11</v>
      </c>
      <c r="B23" s="249" t="s">
        <v>973</v>
      </c>
      <c r="C23" s="13"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0" x14ac:dyDescent="0.25">
      <c r="A24" s="7">
        <v>12</v>
      </c>
      <c r="B24" s="9" t="s">
        <v>974</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30" x14ac:dyDescent="0.25">
      <c r="A25" s="7">
        <v>13</v>
      </c>
      <c r="B25" s="249" t="s">
        <v>975</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30" x14ac:dyDescent="0.25">
      <c r="A26" s="7">
        <v>14</v>
      </c>
      <c r="B26" s="249" t="s">
        <v>976</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ht="30" x14ac:dyDescent="0.25">
      <c r="A27" s="7">
        <v>15</v>
      </c>
      <c r="B27" s="9" t="s">
        <v>977</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ht="45" x14ac:dyDescent="0.25">
      <c r="A28" s="7">
        <v>16</v>
      </c>
      <c r="B28" s="9" t="s">
        <v>978</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45" x14ac:dyDescent="0.25">
      <c r="A29" s="7">
        <v>17</v>
      </c>
      <c r="B29" s="246" t="s">
        <v>979</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ht="30" x14ac:dyDescent="0.25">
      <c r="A30" s="7">
        <v>18</v>
      </c>
      <c r="B30" s="272" t="s">
        <v>980</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x14ac:dyDescent="0.25">
      <c r="A31" s="7">
        <v>19</v>
      </c>
      <c r="B31" s="250" t="s">
        <v>981</v>
      </c>
      <c r="C31" s="13"/>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30" x14ac:dyDescent="0.25">
      <c r="A32" s="7">
        <v>20</v>
      </c>
      <c r="B32" s="249" t="s">
        <v>982</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249" t="s">
        <v>983</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250" t="s">
        <v>984</v>
      </c>
      <c r="C34" s="13"/>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75" x14ac:dyDescent="0.25">
      <c r="A35" s="7">
        <v>23</v>
      </c>
      <c r="B35" s="9" t="s">
        <v>985</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45" x14ac:dyDescent="0.25">
      <c r="A36" s="7">
        <v>24</v>
      </c>
      <c r="B36" s="249" t="s">
        <v>986</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ht="45" x14ac:dyDescent="0.25">
      <c r="A37" s="7">
        <v>25</v>
      </c>
      <c r="B37" s="9" t="s">
        <v>987</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45" x14ac:dyDescent="0.25">
      <c r="A38" s="7">
        <v>26</v>
      </c>
      <c r="B38" s="9" t="s">
        <v>988</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90" x14ac:dyDescent="0.25">
      <c r="A39" s="7">
        <v>27</v>
      </c>
      <c r="B39" s="9" t="s">
        <v>989</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30" x14ac:dyDescent="0.25">
      <c r="A40" s="7">
        <v>28</v>
      </c>
      <c r="B40" s="9" t="s">
        <v>990</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249" t="s">
        <v>991</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30" x14ac:dyDescent="0.25">
      <c r="A42" s="7">
        <v>30</v>
      </c>
      <c r="B42" s="249" t="s">
        <v>992</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45" x14ac:dyDescent="0.25">
      <c r="A43" s="7">
        <v>31</v>
      </c>
      <c r="B43" s="249" t="s">
        <v>993</v>
      </c>
      <c r="C43" s="13"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45" x14ac:dyDescent="0.25">
      <c r="A44" s="7">
        <v>32</v>
      </c>
      <c r="B44" s="249" t="s">
        <v>994</v>
      </c>
      <c r="C44" s="13"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75" x14ac:dyDescent="0.25">
      <c r="A45" s="7">
        <v>33</v>
      </c>
      <c r="B45" s="249" t="s">
        <v>995</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ht="30" x14ac:dyDescent="0.25">
      <c r="A46" s="7">
        <v>34</v>
      </c>
      <c r="B46" s="9" t="s">
        <v>996</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ht="45" x14ac:dyDescent="0.25">
      <c r="A47" s="7">
        <v>35</v>
      </c>
      <c r="B47" s="204" t="s">
        <v>997</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75" x14ac:dyDescent="0.25">
      <c r="A48" s="7">
        <v>36</v>
      </c>
      <c r="B48" s="249" t="s">
        <v>998</v>
      </c>
      <c r="C48" s="13"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45" x14ac:dyDescent="0.25">
      <c r="A49" s="7">
        <v>37</v>
      </c>
      <c r="B49" s="249" t="s">
        <v>999</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45" x14ac:dyDescent="0.25">
      <c r="A50" s="7">
        <v>38</v>
      </c>
      <c r="B50" s="9" t="s">
        <v>1000</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ht="45" x14ac:dyDescent="0.25">
      <c r="A51" s="7">
        <v>39</v>
      </c>
      <c r="B51" s="249" t="s">
        <v>1001</v>
      </c>
      <c r="C51" s="13"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30" x14ac:dyDescent="0.25">
      <c r="A52" s="7">
        <v>40</v>
      </c>
      <c r="B52" s="249" t="s">
        <v>1002</v>
      </c>
      <c r="C52" s="13"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ht="45" x14ac:dyDescent="0.25">
      <c r="A53" s="7">
        <v>41</v>
      </c>
      <c r="B53" s="249" t="s">
        <v>1003</v>
      </c>
      <c r="C53" s="13"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ht="45" x14ac:dyDescent="0.25">
      <c r="A54" s="7">
        <v>42</v>
      </c>
      <c r="B54" s="9" t="s">
        <v>1004</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30" x14ac:dyDescent="0.25">
      <c r="A55" s="7">
        <v>43</v>
      </c>
      <c r="B55" s="9" t="s">
        <v>1005</v>
      </c>
      <c r="C55" s="13"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250" t="s">
        <v>1006</v>
      </c>
      <c r="C56" s="13"/>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ht="45" x14ac:dyDescent="0.25">
      <c r="A57" s="7">
        <v>45</v>
      </c>
      <c r="B57" s="249" t="s">
        <v>1007</v>
      </c>
      <c r="C57" s="13" t="s">
        <v>39</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ht="30" x14ac:dyDescent="0.25">
      <c r="A58" s="7">
        <v>46</v>
      </c>
      <c r="B58" s="249" t="s">
        <v>1008</v>
      </c>
      <c r="C58" s="13"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ht="30" x14ac:dyDescent="0.25">
      <c r="A59" s="7">
        <v>47</v>
      </c>
      <c r="B59" s="9" t="s">
        <v>1009</v>
      </c>
      <c r="C59" s="13"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x14ac:dyDescent="0.25">
      <c r="A60" s="7">
        <v>48</v>
      </c>
      <c r="B60" s="250" t="s">
        <v>1010</v>
      </c>
      <c r="C60" s="13"/>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ht="75" x14ac:dyDescent="0.25">
      <c r="A61" s="7">
        <v>49</v>
      </c>
      <c r="B61" s="249" t="s">
        <v>1011</v>
      </c>
      <c r="C61" s="13" t="s">
        <v>39</v>
      </c>
      <c r="D61" s="220"/>
      <c r="E61" s="252"/>
      <c r="F61" s="204"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ht="30" x14ac:dyDescent="0.25">
      <c r="A62" s="7">
        <v>50</v>
      </c>
      <c r="B62" s="249" t="s">
        <v>1012</v>
      </c>
      <c r="C62" s="13" t="s">
        <v>39</v>
      </c>
      <c r="D62" s="220"/>
      <c r="E62" s="252"/>
      <c r="F62" s="204"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ht="45" x14ac:dyDescent="0.25">
      <c r="A63" s="7">
        <v>51</v>
      </c>
      <c r="B63" s="249" t="s">
        <v>1013</v>
      </c>
      <c r="C63" s="13" t="s">
        <v>39</v>
      </c>
      <c r="D63" s="220"/>
      <c r="E63" s="252"/>
      <c r="F63" s="204"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ht="75" x14ac:dyDescent="0.25">
      <c r="A64" s="7">
        <v>52</v>
      </c>
      <c r="B64" s="249" t="s">
        <v>1014</v>
      </c>
      <c r="C64" s="13" t="s">
        <v>39</v>
      </c>
      <c r="D64" s="220"/>
      <c r="E64" s="252"/>
      <c r="F64" s="204"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x14ac:dyDescent="0.25">
      <c r="A65" s="7">
        <v>53</v>
      </c>
      <c r="B65" s="250" t="s">
        <v>1015</v>
      </c>
      <c r="C65" s="13"/>
      <c r="D65" s="220"/>
      <c r="E65" s="252"/>
      <c r="F65" s="204"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ht="30" x14ac:dyDescent="0.25">
      <c r="A66" s="7">
        <v>54</v>
      </c>
      <c r="B66" s="249" t="s">
        <v>1016</v>
      </c>
      <c r="C66" s="13" t="s">
        <v>39</v>
      </c>
      <c r="D66" s="220"/>
      <c r="E66" s="252"/>
      <c r="F66" s="204"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ht="45" x14ac:dyDescent="0.25">
      <c r="A67" s="7">
        <v>55</v>
      </c>
      <c r="B67" s="249" t="s">
        <v>1017</v>
      </c>
      <c r="C67" s="13" t="s">
        <v>39</v>
      </c>
      <c r="D67" s="220"/>
      <c r="E67" s="252"/>
      <c r="F67" s="204"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x14ac:dyDescent="0.25">
      <c r="A68" s="7">
        <v>56</v>
      </c>
      <c r="B68" s="250" t="s">
        <v>1018</v>
      </c>
      <c r="C68" s="13"/>
      <c r="D68" s="220"/>
      <c r="E68" s="252"/>
      <c r="F68" s="204"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ht="30" x14ac:dyDescent="0.25">
      <c r="A69" s="7">
        <v>57</v>
      </c>
      <c r="B69" s="273" t="s">
        <v>1019</v>
      </c>
      <c r="C69" s="13" t="s">
        <v>39</v>
      </c>
      <c r="D69" s="220"/>
      <c r="E69" s="252"/>
      <c r="F69" s="204"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246" t="s">
        <v>1020</v>
      </c>
      <c r="C70" s="13" t="s">
        <v>39</v>
      </c>
      <c r="D70" s="220"/>
      <c r="E70" s="252"/>
      <c r="F70" s="204"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x14ac:dyDescent="0.25">
      <c r="A71" s="7">
        <v>59</v>
      </c>
      <c r="B71" s="9" t="s">
        <v>1021</v>
      </c>
      <c r="C71" s="13" t="s">
        <v>45</v>
      </c>
      <c r="D71" s="220"/>
      <c r="E71" s="252"/>
      <c r="F71" s="204"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x14ac:dyDescent="0.25">
      <c r="A72" s="7">
        <v>60</v>
      </c>
      <c r="B72" s="274" t="s">
        <v>1022</v>
      </c>
      <c r="C72" s="13" t="s">
        <v>39</v>
      </c>
      <c r="D72" s="220"/>
      <c r="E72" s="252"/>
      <c r="F72" s="204"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x14ac:dyDescent="0.25">
      <c r="A73" s="7">
        <v>61</v>
      </c>
      <c r="B73" s="274" t="s">
        <v>1023</v>
      </c>
      <c r="C73" s="13" t="s">
        <v>39</v>
      </c>
      <c r="D73" s="220"/>
      <c r="E73" s="252"/>
      <c r="F73" s="204"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x14ac:dyDescent="0.25">
      <c r="A74" s="7">
        <v>62</v>
      </c>
      <c r="B74" s="274" t="s">
        <v>1024</v>
      </c>
      <c r="C74" s="13" t="s">
        <v>39</v>
      </c>
      <c r="D74" s="220"/>
      <c r="E74" s="252"/>
      <c r="F74" s="204"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ht="30" x14ac:dyDescent="0.25">
      <c r="A75" s="7">
        <v>63</v>
      </c>
      <c r="B75" s="274" t="s">
        <v>1025</v>
      </c>
      <c r="C75" s="13" t="s">
        <v>39</v>
      </c>
      <c r="D75" s="220"/>
      <c r="E75" s="252"/>
      <c r="F75" s="204"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ht="30" x14ac:dyDescent="0.25">
      <c r="A76" s="7">
        <v>64</v>
      </c>
      <c r="B76" s="274" t="s">
        <v>1026</v>
      </c>
      <c r="C76" s="13" t="s">
        <v>39</v>
      </c>
      <c r="D76" s="220"/>
      <c r="E76" s="252"/>
      <c r="F76" s="204"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ht="45" x14ac:dyDescent="0.25">
      <c r="A77" s="7">
        <v>65</v>
      </c>
      <c r="B77" s="274" t="s">
        <v>1027</v>
      </c>
      <c r="C77" s="13" t="s">
        <v>39</v>
      </c>
      <c r="D77" s="220"/>
      <c r="E77" s="252"/>
      <c r="F77" s="204"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ht="60" x14ac:dyDescent="0.25">
      <c r="A78" s="7">
        <v>66</v>
      </c>
      <c r="B78" s="204" t="s">
        <v>1028</v>
      </c>
      <c r="C78" s="13" t="s">
        <v>39</v>
      </c>
      <c r="D78" s="220"/>
      <c r="E78" s="252"/>
      <c r="F78" s="204" t="str">
        <f t="shared" ref="F78:F81" si="2">IF($D$10=$A$9,"N/A",$D$10)</f>
        <v>N/A</v>
      </c>
      <c r="G78" s="6"/>
      <c r="AA78" s="14" t="str">
        <f t="shared" ref="AA78:AA81"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x14ac:dyDescent="0.25">
      <c r="A79" s="7">
        <v>67</v>
      </c>
      <c r="B79" s="204" t="s">
        <v>1029</v>
      </c>
      <c r="C79" s="13" t="s">
        <v>39</v>
      </c>
      <c r="D79" s="220"/>
      <c r="E79" s="252"/>
      <c r="F79" s="204"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ht="45" x14ac:dyDescent="0.25">
      <c r="A80" s="7">
        <v>68</v>
      </c>
      <c r="B80" s="204" t="s">
        <v>1030</v>
      </c>
      <c r="C80" s="13" t="s">
        <v>39</v>
      </c>
      <c r="D80" s="220"/>
      <c r="E80" s="252"/>
      <c r="F80" s="204"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ht="60" x14ac:dyDescent="0.25">
      <c r="A81" s="7">
        <v>69</v>
      </c>
      <c r="B81" s="9" t="s">
        <v>1031</v>
      </c>
      <c r="C81" s="13" t="s">
        <v>39</v>
      </c>
      <c r="D81" s="220"/>
      <c r="E81" s="252"/>
      <c r="F81" s="204"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sheetData>
  <sheetProtection algorithmName="SHA-512" hashValue="+M8QxVGcq3XxmzdGIGntDfo8PiOsneNX1T7ska0/MT2ux1T3Qw/pG82W4htosKseZIWaGsMme0yKufWXIKWH0w==" saltValue="MnMrnABSLP98edobbH+/6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81 C13:E81 G13:G81">
    <cfRule type="expression" dxfId="89" priority="5">
      <formula>$C13=""</formula>
    </cfRule>
  </conditionalFormatting>
  <conditionalFormatting sqref="B13:B81">
    <cfRule type="expression" dxfId="88" priority="4">
      <formula>$C13=""</formula>
    </cfRule>
  </conditionalFormatting>
  <conditionalFormatting sqref="F13:F81">
    <cfRule type="expression" dxfId="87" priority="3">
      <formula>$C13=""</formula>
    </cfRule>
  </conditionalFormatting>
  <conditionalFormatting sqref="A1:G1">
    <cfRule type="cellIs" dxfId="86"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81">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D13:D81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52"/>
  <sheetViews>
    <sheetView showGridLines="0" showRowColHeaders="0" workbookViewId="0">
      <pane ySplit="12" topLeftCell="A13" activePane="bottomLeft" state="frozen"/>
      <selection activeCell="F7" sqref="F7:G7"/>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SUBTOTAL(3,A13:A52)</f>
        <v>40</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Panel'!F56&amp;" - "&amp;'Control Panel'!E56</f>
        <v>4.11 - Service and Work Orders</v>
      </c>
      <c r="B10" s="429"/>
      <c r="C10" s="429"/>
      <c r="D10" s="430" t="str">
        <f>A9</f>
        <v>Replace this text with the primary product name(s) which satisfy requirements.</v>
      </c>
      <c r="E10" s="430"/>
      <c r="F10" s="430"/>
      <c r="G10" s="430"/>
    </row>
    <row r="11" spans="1:35" x14ac:dyDescent="0.25">
      <c r="A11" s="428" t="s">
        <v>1032</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1033</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45" x14ac:dyDescent="0.25">
      <c r="A14" s="7">
        <v>2</v>
      </c>
      <c r="B14" s="246" t="s">
        <v>1034</v>
      </c>
      <c r="C14" s="13" t="s">
        <v>39</v>
      </c>
      <c r="D14" s="7"/>
      <c r="E14" s="251"/>
      <c r="F14" s="204" t="str">
        <f t="shared" ref="F14:F52" si="0">IF($D$10=$A$9,"N/A",$D$10)</f>
        <v>N/A</v>
      </c>
      <c r="G14" s="9"/>
      <c r="AA14" s="14" t="str">
        <f t="shared" ref="AA14:AA52"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46" t="s">
        <v>1035</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30" x14ac:dyDescent="0.25">
      <c r="A16" s="7">
        <v>4</v>
      </c>
      <c r="B16" s="9" t="s">
        <v>1036</v>
      </c>
      <c r="C16" s="13" t="s">
        <v>45</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57" t="s">
        <v>1037</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257" t="s">
        <v>1038</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257" t="s">
        <v>1039</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257" t="s">
        <v>1040</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257" t="s">
        <v>1041</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x14ac:dyDescent="0.25">
      <c r="A22" s="7">
        <v>10</v>
      </c>
      <c r="B22" s="257" t="s">
        <v>1042</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x14ac:dyDescent="0.25">
      <c r="A23" s="7">
        <v>11</v>
      </c>
      <c r="B23" s="257" t="s">
        <v>1043</v>
      </c>
      <c r="C23" s="13"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257" t="s">
        <v>1044</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9" t="s">
        <v>1045</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9" t="s">
        <v>1046</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9" t="s">
        <v>1047</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9" t="s">
        <v>1048</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30" x14ac:dyDescent="0.25">
      <c r="A29" s="7">
        <v>17</v>
      </c>
      <c r="B29" s="9" t="s">
        <v>1049</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ht="30" x14ac:dyDescent="0.25">
      <c r="A30" s="7">
        <v>18</v>
      </c>
      <c r="B30" s="9" t="s">
        <v>1050</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30" x14ac:dyDescent="0.25">
      <c r="A31" s="7">
        <v>19</v>
      </c>
      <c r="B31" s="9" t="s">
        <v>1051</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30" x14ac:dyDescent="0.25">
      <c r="A32" s="7">
        <v>20</v>
      </c>
      <c r="B32" s="9" t="s">
        <v>1052</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1053</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ht="45" x14ac:dyDescent="0.25">
      <c r="A34" s="7">
        <v>22</v>
      </c>
      <c r="B34" s="9" t="s">
        <v>1054</v>
      </c>
      <c r="C34" s="13" t="s">
        <v>39</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45" x14ac:dyDescent="0.25">
      <c r="A35" s="7">
        <v>23</v>
      </c>
      <c r="B35" s="9" t="s">
        <v>1055</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45" x14ac:dyDescent="0.25">
      <c r="A36" s="7">
        <v>24</v>
      </c>
      <c r="B36" s="9" t="s">
        <v>1056</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ht="30" x14ac:dyDescent="0.25">
      <c r="A37" s="7">
        <v>25</v>
      </c>
      <c r="B37" s="9" t="s">
        <v>1057</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30" x14ac:dyDescent="0.25">
      <c r="A38" s="7">
        <v>26</v>
      </c>
      <c r="B38" s="9" t="s">
        <v>1058</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9" t="s">
        <v>1059</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x14ac:dyDescent="0.25">
      <c r="A40" s="7">
        <v>28</v>
      </c>
      <c r="B40" s="9" t="s">
        <v>1060</v>
      </c>
      <c r="C40" s="13" t="s">
        <v>44</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9" t="s">
        <v>1061</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30" x14ac:dyDescent="0.25">
      <c r="A42" s="7">
        <v>30</v>
      </c>
      <c r="B42" s="9" t="s">
        <v>1062</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45" x14ac:dyDescent="0.25">
      <c r="A43" s="7">
        <v>31</v>
      </c>
      <c r="B43" s="246" t="s">
        <v>1063</v>
      </c>
      <c r="C43" s="13"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30" x14ac:dyDescent="0.25">
      <c r="A44" s="7">
        <v>32</v>
      </c>
      <c r="B44" s="9" t="s">
        <v>1064</v>
      </c>
      <c r="C44" s="13"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45" x14ac:dyDescent="0.25">
      <c r="A45" s="7">
        <v>33</v>
      </c>
      <c r="B45" s="9" t="s">
        <v>1065</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9" t="s">
        <v>1066</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ht="30" x14ac:dyDescent="0.25">
      <c r="A47" s="7">
        <v>35</v>
      </c>
      <c r="B47" s="9" t="s">
        <v>1067</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x14ac:dyDescent="0.25">
      <c r="A48" s="7">
        <v>36</v>
      </c>
      <c r="B48" s="249" t="s">
        <v>1068</v>
      </c>
      <c r="C48" s="13"/>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9" t="s">
        <v>1069</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30" x14ac:dyDescent="0.25">
      <c r="A50" s="7">
        <v>38</v>
      </c>
      <c r="B50" s="9" t="s">
        <v>1070</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9" t="s">
        <v>1071</v>
      </c>
      <c r="C51" s="13"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9" t="s">
        <v>1072</v>
      </c>
      <c r="C52" s="13"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sheetData>
  <sheetProtection algorithmName="SHA-512" hashValue="jeitA0ngrNXF8F1K5emWikYhUvE2UdNcdG57xX4WO1scoP6xW2ZdmRPpd+kV98kutq9XJpPvxS2ihmIAKYu5xw==" saltValue="nMvxN2DjvqHXj2+8RIe2T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52 C13:E52 G13:G52">
    <cfRule type="expression" dxfId="84" priority="5">
      <formula>$C13=""</formula>
    </cfRule>
  </conditionalFormatting>
  <conditionalFormatting sqref="B13:B52">
    <cfRule type="expression" dxfId="83" priority="4">
      <formula>$C13=""</formula>
    </cfRule>
  </conditionalFormatting>
  <conditionalFormatting sqref="F13:F52">
    <cfRule type="expression" dxfId="82" priority="3">
      <formula>$C13=""</formula>
    </cfRule>
  </conditionalFormatting>
  <conditionalFormatting sqref="A1:G1">
    <cfRule type="cellIs" dxfId="81"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52">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D13:D52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10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SUBTOTAL(3,A13:A1012)</f>
        <v>1000</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Panel'!F57&amp;" - "&amp;'Control Panel'!E57</f>
        <v>4.12 - Module 11</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row r="13" spans="1:35" s="14" customFormat="1" x14ac:dyDescent="0.25">
      <c r="A13" s="8">
        <v>1</v>
      </c>
      <c r="B13" s="10"/>
      <c r="C13" s="15"/>
      <c r="D13" s="8"/>
      <c r="E13" s="15"/>
      <c r="F13" s="205" t="str">
        <f>IF($D$10=$A$9,"N/A",$D$10)</f>
        <v>N/A</v>
      </c>
      <c r="G13" s="10"/>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x14ac:dyDescent="0.25">
      <c r="A14" s="7">
        <v>2</v>
      </c>
      <c r="B14" s="10"/>
      <c r="C14" s="15"/>
      <c r="D14" s="8"/>
      <c r="E14" s="15"/>
      <c r="F14" s="205" t="str">
        <f t="shared" ref="F14:F77" si="0">IF($D$10=$A$9,"N/A",$D$10)</f>
        <v>N/A</v>
      </c>
      <c r="G14" s="10"/>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x14ac:dyDescent="0.25">
      <c r="A15" s="7">
        <v>3</v>
      </c>
      <c r="B15" s="10"/>
      <c r="C15" s="15"/>
      <c r="D15" s="8"/>
      <c r="E15" s="15"/>
      <c r="F15" s="205" t="str">
        <f t="shared" si="0"/>
        <v>N/A</v>
      </c>
      <c r="G15" s="10"/>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10"/>
      <c r="C16" s="15"/>
      <c r="D16" s="8"/>
      <c r="E16" s="15"/>
      <c r="F16" s="205" t="str">
        <f t="shared" si="0"/>
        <v>N/A</v>
      </c>
      <c r="G16" s="10"/>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10"/>
      <c r="C17" s="15"/>
      <c r="D17" s="8"/>
      <c r="E17" s="15"/>
      <c r="F17" s="205" t="str">
        <f t="shared" si="0"/>
        <v>N/A</v>
      </c>
      <c r="G17" s="10"/>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10"/>
      <c r="C18" s="15"/>
      <c r="D18" s="8"/>
      <c r="E18" s="15"/>
      <c r="F18" s="205" t="str">
        <f t="shared" si="0"/>
        <v>N/A</v>
      </c>
      <c r="G18" s="10"/>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10"/>
      <c r="C19" s="15"/>
      <c r="D19" s="8"/>
      <c r="E19" s="15"/>
      <c r="F19" s="205" t="str">
        <f t="shared" si="0"/>
        <v>N/A</v>
      </c>
      <c r="G19" s="10"/>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10"/>
      <c r="C20" s="15"/>
      <c r="D20" s="8"/>
      <c r="E20" s="15"/>
      <c r="F20" s="205" t="str">
        <f t="shared" si="0"/>
        <v>N/A</v>
      </c>
      <c r="G20" s="10"/>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10"/>
      <c r="C21" s="15"/>
      <c r="D21" s="8"/>
      <c r="E21" s="15"/>
      <c r="F21" s="205" t="str">
        <f t="shared" si="0"/>
        <v>N/A</v>
      </c>
      <c r="G21" s="10"/>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x14ac:dyDescent="0.25">
      <c r="A22" s="7">
        <v>10</v>
      </c>
      <c r="B22" s="10"/>
      <c r="C22" s="15"/>
      <c r="D22" s="8"/>
      <c r="E22" s="15"/>
      <c r="F22" s="205" t="str">
        <f t="shared" si="0"/>
        <v>N/A</v>
      </c>
      <c r="G22" s="10"/>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x14ac:dyDescent="0.25">
      <c r="A23" s="7">
        <v>11</v>
      </c>
      <c r="B23" s="10"/>
      <c r="C23" s="15"/>
      <c r="D23" s="8"/>
      <c r="E23" s="15"/>
      <c r="F23" s="205" t="str">
        <f t="shared" si="0"/>
        <v>N/A</v>
      </c>
      <c r="G23" s="10"/>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10"/>
      <c r="C24" s="15"/>
      <c r="D24" s="8"/>
      <c r="E24" s="15"/>
      <c r="F24" s="205" t="str">
        <f t="shared" si="0"/>
        <v>N/A</v>
      </c>
      <c r="G24" s="10"/>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6"/>
      <c r="C25" s="11"/>
      <c r="D25" s="11"/>
      <c r="E25" s="11"/>
      <c r="F25" s="205"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6"/>
      <c r="C26" s="11"/>
      <c r="D26" s="11"/>
      <c r="E26" s="11"/>
      <c r="F26" s="205"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6"/>
      <c r="C27" s="11"/>
      <c r="D27" s="11"/>
      <c r="E27" s="11"/>
      <c r="F27" s="205"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6"/>
      <c r="C28" s="11"/>
      <c r="D28" s="11"/>
      <c r="E28" s="11"/>
      <c r="F28" s="205"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x14ac:dyDescent="0.25">
      <c r="A29" s="7">
        <v>17</v>
      </c>
      <c r="B29" s="6"/>
      <c r="C29" s="11"/>
      <c r="D29" s="11"/>
      <c r="E29" s="11"/>
      <c r="F29" s="205"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6"/>
      <c r="C30" s="11"/>
      <c r="D30" s="11"/>
      <c r="E30" s="11"/>
      <c r="F30" s="205"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x14ac:dyDescent="0.25">
      <c r="A31" s="7">
        <v>19</v>
      </c>
      <c r="B31" s="6"/>
      <c r="C31" s="11"/>
      <c r="D31" s="220"/>
      <c r="E31" s="11"/>
      <c r="F31" s="205"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x14ac:dyDescent="0.25">
      <c r="A32" s="7">
        <v>20</v>
      </c>
      <c r="B32" s="6"/>
      <c r="C32" s="11"/>
      <c r="D32" s="220"/>
      <c r="E32" s="11"/>
      <c r="F32" s="205"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x14ac:dyDescent="0.25">
      <c r="A33" s="7">
        <v>21</v>
      </c>
      <c r="B33" s="6"/>
      <c r="C33" s="11"/>
      <c r="D33" s="220"/>
      <c r="E33" s="11"/>
      <c r="F33" s="205"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6"/>
      <c r="C34" s="11"/>
      <c r="D34" s="220"/>
      <c r="E34" s="11"/>
      <c r="F34" s="205"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x14ac:dyDescent="0.25">
      <c r="A35" s="7">
        <v>23</v>
      </c>
      <c r="B35" s="6"/>
      <c r="C35" s="11"/>
      <c r="D35" s="220"/>
      <c r="E35" s="11"/>
      <c r="F35" s="205"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x14ac:dyDescent="0.25">
      <c r="A36" s="7">
        <v>24</v>
      </c>
      <c r="B36" s="6"/>
      <c r="C36" s="11"/>
      <c r="D36" s="220"/>
      <c r="E36" s="11"/>
      <c r="F36" s="205"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6"/>
      <c r="C37" s="11"/>
      <c r="D37" s="220"/>
      <c r="E37" s="11"/>
      <c r="F37" s="205"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x14ac:dyDescent="0.25">
      <c r="A38" s="7">
        <v>26</v>
      </c>
      <c r="B38" s="6"/>
      <c r="C38" s="11"/>
      <c r="D38" s="220"/>
      <c r="E38" s="11"/>
      <c r="F38" s="205"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x14ac:dyDescent="0.25">
      <c r="A39" s="7">
        <v>27</v>
      </c>
      <c r="B39" s="6"/>
      <c r="C39" s="11"/>
      <c r="D39" s="220"/>
      <c r="E39" s="11"/>
      <c r="F39" s="205"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x14ac:dyDescent="0.25">
      <c r="A40" s="7">
        <v>28</v>
      </c>
      <c r="B40" s="6"/>
      <c r="C40" s="11"/>
      <c r="D40" s="220"/>
      <c r="E40" s="11"/>
      <c r="F40" s="205"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x14ac:dyDescent="0.25">
      <c r="A41" s="7">
        <v>29</v>
      </c>
      <c r="B41" s="6"/>
      <c r="C41" s="11"/>
      <c r="D41" s="220"/>
      <c r="E41" s="11"/>
      <c r="F41" s="205"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x14ac:dyDescent="0.25">
      <c r="A42" s="7">
        <v>30</v>
      </c>
      <c r="B42" s="6"/>
      <c r="C42" s="11"/>
      <c r="D42" s="220"/>
      <c r="E42" s="11"/>
      <c r="F42" s="205"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x14ac:dyDescent="0.25">
      <c r="A43" s="7">
        <v>31</v>
      </c>
      <c r="B43" s="6"/>
      <c r="C43" s="11"/>
      <c r="D43" s="220"/>
      <c r="E43" s="11"/>
      <c r="F43" s="205"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x14ac:dyDescent="0.25">
      <c r="A44" s="7">
        <v>32</v>
      </c>
      <c r="B44" s="6"/>
      <c r="C44" s="11"/>
      <c r="D44" s="220"/>
      <c r="E44" s="11"/>
      <c r="F44" s="205"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x14ac:dyDescent="0.25">
      <c r="A45" s="7">
        <v>33</v>
      </c>
      <c r="B45" s="6"/>
      <c r="C45" s="11"/>
      <c r="D45" s="220"/>
      <c r="E45" s="11"/>
      <c r="F45" s="205"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6"/>
      <c r="C46" s="11"/>
      <c r="D46" s="220"/>
      <c r="E46" s="11"/>
      <c r="F46" s="205"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6"/>
      <c r="C47" s="11"/>
      <c r="D47" s="220"/>
      <c r="E47" s="11"/>
      <c r="F47" s="205"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x14ac:dyDescent="0.25">
      <c r="A48" s="7">
        <v>36</v>
      </c>
      <c r="B48" s="6"/>
      <c r="C48" s="11"/>
      <c r="D48" s="220"/>
      <c r="E48" s="11"/>
      <c r="F48" s="205"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x14ac:dyDescent="0.25">
      <c r="A49" s="7">
        <v>37</v>
      </c>
      <c r="B49" s="6"/>
      <c r="C49" s="11"/>
      <c r="D49" s="220"/>
      <c r="E49" s="11"/>
      <c r="F49" s="205"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x14ac:dyDescent="0.25">
      <c r="A50" s="7">
        <v>38</v>
      </c>
      <c r="B50" s="6"/>
      <c r="C50" s="11"/>
      <c r="D50" s="220"/>
      <c r="E50" s="11"/>
      <c r="F50" s="205"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6"/>
      <c r="C51" s="11"/>
      <c r="D51" s="220"/>
      <c r="E51" s="11"/>
      <c r="F51" s="205"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6"/>
      <c r="C52" s="11"/>
      <c r="D52" s="220"/>
      <c r="E52" s="11"/>
      <c r="F52" s="205"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6"/>
      <c r="C53" s="11"/>
      <c r="D53" s="220"/>
      <c r="E53" s="11"/>
      <c r="F53" s="205"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6"/>
      <c r="C54" s="11"/>
      <c r="D54" s="220"/>
      <c r="E54" s="11"/>
      <c r="F54" s="205"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x14ac:dyDescent="0.25">
      <c r="A55" s="7">
        <v>43</v>
      </c>
      <c r="B55" s="6"/>
      <c r="C55" s="11"/>
      <c r="D55" s="220"/>
      <c r="E55" s="11"/>
      <c r="F55" s="205"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6"/>
      <c r="C56" s="11"/>
      <c r="D56" s="220"/>
      <c r="E56" s="11"/>
      <c r="F56" s="205"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6"/>
      <c r="C57" s="11"/>
      <c r="D57" s="220"/>
      <c r="E57" s="11"/>
      <c r="F57" s="205"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6"/>
      <c r="C58" s="11"/>
      <c r="D58" s="220"/>
      <c r="E58" s="11"/>
      <c r="F58" s="205"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x14ac:dyDescent="0.25">
      <c r="A59" s="7">
        <v>47</v>
      </c>
      <c r="B59" s="6"/>
      <c r="C59" s="11"/>
      <c r="D59" s="220"/>
      <c r="E59" s="11"/>
      <c r="F59" s="205"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x14ac:dyDescent="0.25">
      <c r="A60" s="7">
        <v>48</v>
      </c>
      <c r="B60" s="6"/>
      <c r="C60" s="11"/>
      <c r="D60" s="220"/>
      <c r="E60" s="11"/>
      <c r="F60" s="205"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x14ac:dyDescent="0.25">
      <c r="A61" s="7">
        <v>49</v>
      </c>
      <c r="B61" s="6"/>
      <c r="C61" s="11"/>
      <c r="D61" s="220"/>
      <c r="E61" s="11"/>
      <c r="F61" s="205"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6"/>
      <c r="C62" s="11"/>
      <c r="D62" s="220"/>
      <c r="E62" s="11"/>
      <c r="F62" s="205"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x14ac:dyDescent="0.25">
      <c r="A63" s="7">
        <v>51</v>
      </c>
      <c r="B63" s="6"/>
      <c r="C63" s="11"/>
      <c r="D63" s="220"/>
      <c r="E63" s="11"/>
      <c r="F63" s="205"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x14ac:dyDescent="0.25">
      <c r="A64" s="7">
        <v>52</v>
      </c>
      <c r="B64" s="6"/>
      <c r="C64" s="11"/>
      <c r="D64" s="220"/>
      <c r="E64" s="11"/>
      <c r="F64" s="205"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x14ac:dyDescent="0.25">
      <c r="A65" s="7">
        <v>53</v>
      </c>
      <c r="B65" s="6"/>
      <c r="C65" s="11"/>
      <c r="D65" s="220"/>
      <c r="E65" s="11"/>
      <c r="F65" s="205"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x14ac:dyDescent="0.25">
      <c r="A66" s="7">
        <v>54</v>
      </c>
      <c r="B66" s="6"/>
      <c r="C66" s="11"/>
      <c r="D66" s="220"/>
      <c r="E66" s="11"/>
      <c r="F66" s="205"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x14ac:dyDescent="0.25">
      <c r="A67" s="7">
        <v>55</v>
      </c>
      <c r="B67" s="6"/>
      <c r="C67" s="11"/>
      <c r="D67" s="220"/>
      <c r="E67" s="11"/>
      <c r="F67" s="205"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x14ac:dyDescent="0.25">
      <c r="A68" s="7">
        <v>56</v>
      </c>
      <c r="B68" s="6"/>
      <c r="C68" s="11"/>
      <c r="D68" s="220"/>
      <c r="E68" s="11"/>
      <c r="F68" s="205"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x14ac:dyDescent="0.25">
      <c r="A69" s="7">
        <v>57</v>
      </c>
      <c r="B69" s="6"/>
      <c r="C69" s="11"/>
      <c r="D69" s="220"/>
      <c r="E69" s="11"/>
      <c r="F69" s="205"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6"/>
      <c r="C70" s="11"/>
      <c r="D70" s="220"/>
      <c r="E70" s="11"/>
      <c r="F70" s="205"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x14ac:dyDescent="0.25">
      <c r="A71" s="7">
        <v>59</v>
      </c>
      <c r="B71" s="6"/>
      <c r="C71" s="11"/>
      <c r="D71" s="220"/>
      <c r="E71" s="11"/>
      <c r="F71" s="205"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x14ac:dyDescent="0.25">
      <c r="A72" s="7">
        <v>60</v>
      </c>
      <c r="B72" s="6"/>
      <c r="C72" s="11"/>
      <c r="D72" s="220"/>
      <c r="E72" s="11"/>
      <c r="F72" s="205"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x14ac:dyDescent="0.25">
      <c r="A73" s="7">
        <v>61</v>
      </c>
      <c r="B73" s="6"/>
      <c r="C73" s="11"/>
      <c r="D73" s="220"/>
      <c r="E73" s="11"/>
      <c r="F73" s="205"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x14ac:dyDescent="0.25">
      <c r="A74" s="7">
        <v>62</v>
      </c>
      <c r="B74" s="6"/>
      <c r="C74" s="11"/>
      <c r="D74" s="220"/>
      <c r="E74" s="11"/>
      <c r="F74" s="205"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x14ac:dyDescent="0.25">
      <c r="A75" s="7">
        <v>63</v>
      </c>
      <c r="B75" s="6"/>
      <c r="C75" s="11"/>
      <c r="D75" s="220"/>
      <c r="E75" s="11"/>
      <c r="F75" s="205"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x14ac:dyDescent="0.25">
      <c r="A76" s="7">
        <v>64</v>
      </c>
      <c r="B76" s="6"/>
      <c r="C76" s="11"/>
      <c r="D76" s="220"/>
      <c r="E76" s="11"/>
      <c r="F76" s="205"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x14ac:dyDescent="0.25">
      <c r="A77" s="7">
        <v>65</v>
      </c>
      <c r="B77" s="6"/>
      <c r="C77" s="11"/>
      <c r="D77" s="220"/>
      <c r="E77" s="11"/>
      <c r="F77" s="205"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x14ac:dyDescent="0.25">
      <c r="A78" s="7">
        <v>66</v>
      </c>
      <c r="B78" s="6"/>
      <c r="C78" s="11"/>
      <c r="D78" s="220"/>
      <c r="E78" s="11"/>
      <c r="F78" s="205" t="str">
        <f t="shared" ref="F78:F141" si="2">IF($D$10=$A$9,"N/A",$D$10)</f>
        <v>N/A</v>
      </c>
      <c r="G78" s="6"/>
      <c r="AA78" s="14" t="str">
        <f t="shared" ref="AA78:AA141"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x14ac:dyDescent="0.25">
      <c r="A79" s="7">
        <v>67</v>
      </c>
      <c r="B79" s="6"/>
      <c r="C79" s="11"/>
      <c r="D79" s="220"/>
      <c r="E79" s="11"/>
      <c r="F79" s="205"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x14ac:dyDescent="0.25">
      <c r="A80" s="7">
        <v>68</v>
      </c>
      <c r="B80" s="6"/>
      <c r="C80" s="11"/>
      <c r="D80" s="220"/>
      <c r="E80" s="11"/>
      <c r="F80" s="205"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6"/>
      <c r="C81" s="11"/>
      <c r="D81" s="220"/>
      <c r="E81" s="11"/>
      <c r="F81" s="205"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6"/>
      <c r="C82" s="11"/>
      <c r="D82" s="220"/>
      <c r="E82" s="11"/>
      <c r="F82" s="205" t="str">
        <f t="shared" si="2"/>
        <v>N/A</v>
      </c>
      <c r="G82" s="6"/>
      <c r="AA82" s="14" t="str">
        <f t="shared" si="3"/>
        <v/>
      </c>
      <c r="AB82" s="1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x14ac:dyDescent="0.25">
      <c r="A83" s="7">
        <v>71</v>
      </c>
      <c r="B83" s="6"/>
      <c r="C83" s="11"/>
      <c r="D83" s="220"/>
      <c r="E83" s="11"/>
      <c r="F83" s="205" t="str">
        <f t="shared" si="2"/>
        <v>N/A</v>
      </c>
      <c r="G83" s="6"/>
      <c r="AA83" s="14" t="str">
        <f t="shared" si="3"/>
        <v/>
      </c>
      <c r="AB83" s="1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x14ac:dyDescent="0.25">
      <c r="A84" s="7">
        <v>72</v>
      </c>
      <c r="B84" s="6"/>
      <c r="C84" s="11"/>
      <c r="D84" s="220"/>
      <c r="E84" s="11"/>
      <c r="F84" s="205" t="str">
        <f t="shared" si="2"/>
        <v>N/A</v>
      </c>
      <c r="G84" s="6"/>
      <c r="AA84" s="14" t="str">
        <f t="shared" si="3"/>
        <v/>
      </c>
      <c r="AB84" s="1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x14ac:dyDescent="0.25">
      <c r="A85" s="7">
        <v>73</v>
      </c>
      <c r="B85" s="6"/>
      <c r="C85" s="11"/>
      <c r="D85" s="220"/>
      <c r="E85" s="11"/>
      <c r="F85" s="205" t="str">
        <f t="shared" si="2"/>
        <v>N/A</v>
      </c>
      <c r="G85" s="6"/>
      <c r="AA85" s="14" t="str">
        <f t="shared" si="3"/>
        <v/>
      </c>
      <c r="AB85" s="1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x14ac:dyDescent="0.25">
      <c r="A86" s="7">
        <v>74</v>
      </c>
      <c r="B86" s="6"/>
      <c r="C86" s="11"/>
      <c r="D86" s="220"/>
      <c r="E86" s="11"/>
      <c r="F86" s="205" t="str">
        <f t="shared" si="2"/>
        <v>N/A</v>
      </c>
      <c r="G86" s="6"/>
      <c r="AA86" s="14" t="str">
        <f t="shared" si="3"/>
        <v/>
      </c>
      <c r="AB86" s="1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x14ac:dyDescent="0.25">
      <c r="A87" s="7">
        <v>75</v>
      </c>
      <c r="B87" s="6"/>
      <c r="C87" s="11"/>
      <c r="D87" s="220"/>
      <c r="E87" s="11"/>
      <c r="F87" s="205" t="str">
        <f t="shared" si="2"/>
        <v>N/A</v>
      </c>
      <c r="G87" s="6"/>
      <c r="AA87" s="14" t="str">
        <f t="shared" si="3"/>
        <v/>
      </c>
      <c r="AB87" s="1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x14ac:dyDescent="0.25">
      <c r="A88" s="7">
        <v>76</v>
      </c>
      <c r="B88" s="6"/>
      <c r="C88" s="11"/>
      <c r="D88" s="220"/>
      <c r="E88" s="11"/>
      <c r="F88" s="205" t="str">
        <f t="shared" si="2"/>
        <v>N/A</v>
      </c>
      <c r="G88" s="6"/>
      <c r="AA88" s="14" t="str">
        <f t="shared" si="3"/>
        <v/>
      </c>
      <c r="AB88" s="1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x14ac:dyDescent="0.25">
      <c r="A89" s="7">
        <v>77</v>
      </c>
      <c r="B89" s="6"/>
      <c r="C89" s="11"/>
      <c r="D89" s="220"/>
      <c r="E89" s="11"/>
      <c r="F89" s="205" t="str">
        <f t="shared" si="2"/>
        <v>N/A</v>
      </c>
      <c r="G89" s="6"/>
      <c r="AA89" s="14" t="str">
        <f t="shared" si="3"/>
        <v/>
      </c>
      <c r="AB89" s="1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x14ac:dyDescent="0.25">
      <c r="A90" s="7">
        <v>78</v>
      </c>
      <c r="B90" s="6"/>
      <c r="C90" s="11"/>
      <c r="D90" s="220"/>
      <c r="E90" s="11"/>
      <c r="F90" s="205" t="str">
        <f t="shared" si="2"/>
        <v>N/A</v>
      </c>
      <c r="G90" s="6"/>
      <c r="AA90" s="14" t="str">
        <f t="shared" si="3"/>
        <v/>
      </c>
      <c r="AB90" s="1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x14ac:dyDescent="0.25">
      <c r="A91" s="7">
        <v>79</v>
      </c>
      <c r="B91" s="6"/>
      <c r="C91" s="11"/>
      <c r="D91" s="220"/>
      <c r="E91" s="11"/>
      <c r="F91" s="205" t="str">
        <f t="shared" si="2"/>
        <v>N/A</v>
      </c>
      <c r="G91" s="6"/>
      <c r="AA91" s="14" t="str">
        <f t="shared" si="3"/>
        <v/>
      </c>
      <c r="AB91" s="1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x14ac:dyDescent="0.25">
      <c r="A92" s="7">
        <v>80</v>
      </c>
      <c r="B92" s="6"/>
      <c r="C92" s="11"/>
      <c r="D92" s="220"/>
      <c r="E92" s="11"/>
      <c r="F92" s="205" t="str">
        <f t="shared" si="2"/>
        <v>N/A</v>
      </c>
      <c r="G92" s="6"/>
      <c r="AA92" s="14" t="str">
        <f t="shared" si="3"/>
        <v/>
      </c>
      <c r="AB92" s="1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x14ac:dyDescent="0.25">
      <c r="A93" s="7">
        <v>81</v>
      </c>
      <c r="B93" s="6"/>
      <c r="C93" s="11"/>
      <c r="D93" s="220"/>
      <c r="E93" s="11"/>
      <c r="F93" s="205" t="str">
        <f t="shared" si="2"/>
        <v>N/A</v>
      </c>
      <c r="G93" s="6"/>
      <c r="AA93" s="14" t="str">
        <f t="shared" si="3"/>
        <v/>
      </c>
      <c r="AB93" s="1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x14ac:dyDescent="0.25">
      <c r="A94" s="7">
        <v>82</v>
      </c>
      <c r="B94" s="6"/>
      <c r="C94" s="11"/>
      <c r="D94" s="220"/>
      <c r="E94" s="11"/>
      <c r="F94" s="205" t="str">
        <f t="shared" si="2"/>
        <v>N/A</v>
      </c>
      <c r="G94" s="6"/>
      <c r="AA94" s="14" t="str">
        <f t="shared" si="3"/>
        <v/>
      </c>
      <c r="AB94" s="1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x14ac:dyDescent="0.25">
      <c r="A95" s="7">
        <v>83</v>
      </c>
      <c r="B95" s="6"/>
      <c r="C95" s="11"/>
      <c r="D95" s="220"/>
      <c r="E95" s="11"/>
      <c r="F95" s="205" t="str">
        <f t="shared" si="2"/>
        <v>N/A</v>
      </c>
      <c r="G95" s="6"/>
      <c r="AA95" s="14" t="str">
        <f t="shared" si="3"/>
        <v/>
      </c>
      <c r="AB95" s="1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x14ac:dyDescent="0.25">
      <c r="A96" s="7">
        <v>84</v>
      </c>
      <c r="B96" s="6"/>
      <c r="C96" s="11"/>
      <c r="D96" s="220"/>
      <c r="E96" s="11"/>
      <c r="F96" s="205" t="str">
        <f t="shared" si="2"/>
        <v>N/A</v>
      </c>
      <c r="G96" s="6"/>
      <c r="AA96" s="14" t="str">
        <f t="shared" si="3"/>
        <v/>
      </c>
      <c r="AB96" s="1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x14ac:dyDescent="0.25">
      <c r="A97" s="7">
        <v>85</v>
      </c>
      <c r="B97" s="6"/>
      <c r="C97" s="11"/>
      <c r="D97" s="220"/>
      <c r="E97" s="11"/>
      <c r="F97" s="205" t="str">
        <f t="shared" si="2"/>
        <v>N/A</v>
      </c>
      <c r="G97" s="6"/>
      <c r="AA97" s="14" t="str">
        <f t="shared" si="3"/>
        <v/>
      </c>
      <c r="AB97" s="1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x14ac:dyDescent="0.25">
      <c r="A98" s="7">
        <v>86</v>
      </c>
      <c r="B98" s="6"/>
      <c r="C98" s="11"/>
      <c r="D98" s="220"/>
      <c r="E98" s="11"/>
      <c r="F98" s="205" t="str">
        <f t="shared" si="2"/>
        <v>N/A</v>
      </c>
      <c r="G98" s="6"/>
      <c r="AA98" s="14" t="str">
        <f t="shared" si="3"/>
        <v/>
      </c>
      <c r="AB98" s="1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4" customFormat="1" x14ac:dyDescent="0.25">
      <c r="A99" s="7">
        <v>87</v>
      </c>
      <c r="B99" s="6"/>
      <c r="C99" s="11"/>
      <c r="D99" s="220"/>
      <c r="E99" s="11"/>
      <c r="F99" s="205" t="str">
        <f t="shared" si="2"/>
        <v>N/A</v>
      </c>
      <c r="G99" s="6"/>
      <c r="AA99" s="14" t="str">
        <f t="shared" si="3"/>
        <v/>
      </c>
      <c r="AB99" s="14"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4" customFormat="1" x14ac:dyDescent="0.25">
      <c r="A100" s="7">
        <v>88</v>
      </c>
      <c r="B100" s="6"/>
      <c r="C100" s="11"/>
      <c r="D100" s="220"/>
      <c r="E100" s="11"/>
      <c r="F100" s="205" t="str">
        <f t="shared" si="2"/>
        <v>N/A</v>
      </c>
      <c r="G100" s="6"/>
      <c r="AA100" s="14" t="str">
        <f t="shared" si="3"/>
        <v/>
      </c>
      <c r="AB100" s="14"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4" customFormat="1" x14ac:dyDescent="0.25">
      <c r="A101" s="7">
        <v>89</v>
      </c>
      <c r="B101" s="6"/>
      <c r="C101" s="11"/>
      <c r="D101" s="220"/>
      <c r="E101" s="11"/>
      <c r="F101" s="205" t="str">
        <f t="shared" si="2"/>
        <v>N/A</v>
      </c>
      <c r="G101" s="6"/>
      <c r="AA101" s="14" t="str">
        <f t="shared" si="3"/>
        <v/>
      </c>
      <c r="AB101" s="14"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4" customFormat="1" x14ac:dyDescent="0.25">
      <c r="A102" s="7">
        <v>90</v>
      </c>
      <c r="B102" s="6"/>
      <c r="C102" s="11"/>
      <c r="D102" s="220"/>
      <c r="E102" s="11"/>
      <c r="F102" s="205" t="str">
        <f t="shared" si="2"/>
        <v>N/A</v>
      </c>
      <c r="G102" s="6"/>
      <c r="AA102" s="14" t="str">
        <f t="shared" si="3"/>
        <v/>
      </c>
      <c r="AB102" s="14"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4" customFormat="1" x14ac:dyDescent="0.25">
      <c r="A103" s="7">
        <v>91</v>
      </c>
      <c r="B103" s="6"/>
      <c r="C103" s="11"/>
      <c r="D103" s="220"/>
      <c r="E103" s="11"/>
      <c r="F103" s="205" t="str">
        <f t="shared" si="2"/>
        <v>N/A</v>
      </c>
      <c r="G103" s="6"/>
      <c r="AA103" s="14" t="str">
        <f t="shared" si="3"/>
        <v/>
      </c>
      <c r="AB103" s="14"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4" customFormat="1" x14ac:dyDescent="0.25">
      <c r="A104" s="7">
        <v>92</v>
      </c>
      <c r="B104" s="6"/>
      <c r="C104" s="11"/>
      <c r="D104" s="220"/>
      <c r="E104" s="11"/>
      <c r="F104" s="205" t="str">
        <f t="shared" si="2"/>
        <v>N/A</v>
      </c>
      <c r="G104" s="6"/>
      <c r="AA104" s="14" t="str">
        <f t="shared" si="3"/>
        <v/>
      </c>
      <c r="AB104" s="14"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4" customFormat="1" x14ac:dyDescent="0.25">
      <c r="A105" s="7">
        <v>93</v>
      </c>
      <c r="B105" s="6"/>
      <c r="C105" s="11"/>
      <c r="D105" s="220"/>
      <c r="E105" s="11"/>
      <c r="F105" s="205" t="str">
        <f t="shared" si="2"/>
        <v>N/A</v>
      </c>
      <c r="G105" s="6"/>
      <c r="AA105" s="14" t="str">
        <f t="shared" si="3"/>
        <v/>
      </c>
      <c r="AB105" s="14"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4" customFormat="1" x14ac:dyDescent="0.25">
      <c r="A106" s="7">
        <v>94</v>
      </c>
      <c r="B106" s="6"/>
      <c r="C106" s="11"/>
      <c r="D106" s="220"/>
      <c r="E106" s="11"/>
      <c r="F106" s="205" t="str">
        <f t="shared" si="2"/>
        <v>N/A</v>
      </c>
      <c r="G106" s="6"/>
      <c r="AA106" s="14" t="str">
        <f t="shared" si="3"/>
        <v/>
      </c>
      <c r="AB106" s="14"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4" customFormat="1" x14ac:dyDescent="0.25">
      <c r="A107" s="7">
        <v>95</v>
      </c>
      <c r="B107" s="6"/>
      <c r="C107" s="11"/>
      <c r="D107" s="220"/>
      <c r="E107" s="11"/>
      <c r="F107" s="205" t="str">
        <f t="shared" si="2"/>
        <v>N/A</v>
      </c>
      <c r="G107" s="6"/>
      <c r="AA107" s="14" t="str">
        <f t="shared" si="3"/>
        <v/>
      </c>
      <c r="AB107" s="14"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4" customFormat="1" x14ac:dyDescent="0.25">
      <c r="A108" s="7">
        <v>96</v>
      </c>
      <c r="B108" s="6"/>
      <c r="C108" s="11"/>
      <c r="D108" s="220"/>
      <c r="E108" s="11"/>
      <c r="F108" s="205" t="str">
        <f t="shared" si="2"/>
        <v>N/A</v>
      </c>
      <c r="G108" s="6"/>
      <c r="AA108" s="14" t="str">
        <f t="shared" si="3"/>
        <v/>
      </c>
      <c r="AB108" s="14"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4" customFormat="1" x14ac:dyDescent="0.25">
      <c r="A109" s="7">
        <v>97</v>
      </c>
      <c r="B109" s="6"/>
      <c r="C109" s="11"/>
      <c r="D109" s="220"/>
      <c r="E109" s="11"/>
      <c r="F109" s="205" t="str">
        <f t="shared" si="2"/>
        <v>N/A</v>
      </c>
      <c r="G109" s="6"/>
      <c r="AA109" s="14" t="str">
        <f t="shared" si="3"/>
        <v/>
      </c>
      <c r="AB109" s="14"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4" customFormat="1" x14ac:dyDescent="0.25">
      <c r="A110" s="7">
        <v>98</v>
      </c>
      <c r="B110" s="6"/>
      <c r="C110" s="11"/>
      <c r="D110" s="220"/>
      <c r="E110" s="11"/>
      <c r="F110" s="205" t="str">
        <f t="shared" si="2"/>
        <v>N/A</v>
      </c>
      <c r="G110" s="6"/>
      <c r="AA110" s="14" t="str">
        <f t="shared" si="3"/>
        <v/>
      </c>
      <c r="AB110" s="14"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4" customFormat="1" x14ac:dyDescent="0.25">
      <c r="A111" s="7">
        <v>99</v>
      </c>
      <c r="B111" s="6"/>
      <c r="C111" s="11"/>
      <c r="D111" s="220"/>
      <c r="E111" s="11"/>
      <c r="F111" s="205" t="str">
        <f t="shared" si="2"/>
        <v>N/A</v>
      </c>
      <c r="G111" s="6"/>
      <c r="AA111" s="14" t="str">
        <f t="shared" si="3"/>
        <v/>
      </c>
      <c r="AB111" s="14"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4" customFormat="1" x14ac:dyDescent="0.25">
      <c r="A112" s="7">
        <v>100</v>
      </c>
      <c r="B112" s="6"/>
      <c r="C112" s="11"/>
      <c r="D112" s="220"/>
      <c r="E112" s="11"/>
      <c r="F112" s="205" t="str">
        <f t="shared" si="2"/>
        <v>N/A</v>
      </c>
      <c r="G112" s="6"/>
      <c r="AA112" s="14" t="str">
        <f t="shared" si="3"/>
        <v/>
      </c>
      <c r="AB112" s="14"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4" customFormat="1" x14ac:dyDescent="0.25">
      <c r="A113" s="7">
        <v>101</v>
      </c>
      <c r="B113" s="6"/>
      <c r="C113" s="11"/>
      <c r="D113" s="220"/>
      <c r="E113" s="11"/>
      <c r="F113" s="205" t="str">
        <f t="shared" si="2"/>
        <v>N/A</v>
      </c>
      <c r="G113" s="6"/>
      <c r="AA113" s="14" t="str">
        <f t="shared" si="3"/>
        <v/>
      </c>
      <c r="AB113" s="14"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4" customFormat="1" x14ac:dyDescent="0.25">
      <c r="A114" s="7">
        <v>102</v>
      </c>
      <c r="B114" s="6"/>
      <c r="C114" s="11"/>
      <c r="D114" s="220"/>
      <c r="E114" s="11"/>
      <c r="F114" s="205" t="str">
        <f t="shared" si="2"/>
        <v>N/A</v>
      </c>
      <c r="G114" s="6"/>
      <c r="AA114" s="14" t="str">
        <f t="shared" si="3"/>
        <v/>
      </c>
      <c r="AB114" s="14"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4" customFormat="1" x14ac:dyDescent="0.25">
      <c r="A115" s="7">
        <v>103</v>
      </c>
      <c r="B115" s="6"/>
      <c r="C115" s="11"/>
      <c r="D115" s="220"/>
      <c r="E115" s="11"/>
      <c r="F115" s="205" t="str">
        <f t="shared" si="2"/>
        <v>N/A</v>
      </c>
      <c r="G115" s="6"/>
      <c r="AA115" s="14" t="str">
        <f t="shared" si="3"/>
        <v/>
      </c>
      <c r="AB115" s="14"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4" customFormat="1" x14ac:dyDescent="0.25">
      <c r="A116" s="7">
        <v>104</v>
      </c>
      <c r="B116" s="6"/>
      <c r="C116" s="11"/>
      <c r="D116" s="220"/>
      <c r="E116" s="11"/>
      <c r="F116" s="205" t="str">
        <f t="shared" si="2"/>
        <v>N/A</v>
      </c>
      <c r="G116" s="6"/>
      <c r="AA116" s="14" t="str">
        <f t="shared" si="3"/>
        <v/>
      </c>
      <c r="AB116" s="14"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4" customFormat="1" x14ac:dyDescent="0.25">
      <c r="A117" s="7">
        <v>105</v>
      </c>
      <c r="B117" s="6"/>
      <c r="C117" s="11"/>
      <c r="D117" s="220"/>
      <c r="E117" s="11"/>
      <c r="F117" s="205" t="str">
        <f t="shared" si="2"/>
        <v>N/A</v>
      </c>
      <c r="G117" s="6"/>
      <c r="AA117" s="14" t="str">
        <f t="shared" si="3"/>
        <v/>
      </c>
      <c r="AB117" s="14"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4" customFormat="1" x14ac:dyDescent="0.25">
      <c r="A118" s="7">
        <v>106</v>
      </c>
      <c r="B118" s="6"/>
      <c r="C118" s="11"/>
      <c r="D118" s="220"/>
      <c r="E118" s="11"/>
      <c r="F118" s="205" t="str">
        <f t="shared" si="2"/>
        <v>N/A</v>
      </c>
      <c r="G118" s="6"/>
      <c r="AA118" s="14" t="str">
        <f t="shared" si="3"/>
        <v/>
      </c>
      <c r="AB118" s="14"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4" customFormat="1" x14ac:dyDescent="0.25">
      <c r="A119" s="7">
        <v>107</v>
      </c>
      <c r="B119" s="6"/>
      <c r="C119" s="11"/>
      <c r="D119" s="220"/>
      <c r="E119" s="11"/>
      <c r="F119" s="205" t="str">
        <f t="shared" si="2"/>
        <v>N/A</v>
      </c>
      <c r="G119" s="6"/>
      <c r="AA119" s="14" t="str">
        <f t="shared" si="3"/>
        <v/>
      </c>
      <c r="AB119" s="14"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4" customFormat="1" x14ac:dyDescent="0.25">
      <c r="A120" s="7">
        <v>108</v>
      </c>
      <c r="B120" s="6"/>
      <c r="C120" s="11"/>
      <c r="D120" s="220"/>
      <c r="E120" s="11"/>
      <c r="F120" s="205" t="str">
        <f t="shared" si="2"/>
        <v>N/A</v>
      </c>
      <c r="G120" s="6"/>
      <c r="AA120" s="14" t="str">
        <f t="shared" si="3"/>
        <v/>
      </c>
      <c r="AB120" s="14"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4" customFormat="1" x14ac:dyDescent="0.25">
      <c r="A121" s="7">
        <v>109</v>
      </c>
      <c r="B121" s="6"/>
      <c r="C121" s="11"/>
      <c r="D121" s="220"/>
      <c r="E121" s="11"/>
      <c r="F121" s="205" t="str">
        <f t="shared" si="2"/>
        <v>N/A</v>
      </c>
      <c r="G121" s="6"/>
      <c r="AA121" s="14" t="str">
        <f t="shared" si="3"/>
        <v/>
      </c>
      <c r="AB121" s="14"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4" customFormat="1" x14ac:dyDescent="0.25">
      <c r="A122" s="7">
        <v>110</v>
      </c>
      <c r="B122" s="6"/>
      <c r="C122" s="11"/>
      <c r="D122" s="220"/>
      <c r="E122" s="11"/>
      <c r="F122" s="205" t="str">
        <f t="shared" si="2"/>
        <v>N/A</v>
      </c>
      <c r="G122" s="6"/>
      <c r="AA122" s="14" t="str">
        <f t="shared" si="3"/>
        <v/>
      </c>
      <c r="AB122" s="14"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4" customFormat="1" x14ac:dyDescent="0.25">
      <c r="A123" s="7">
        <v>111</v>
      </c>
      <c r="B123" s="6"/>
      <c r="C123" s="11"/>
      <c r="D123" s="220"/>
      <c r="E123" s="11"/>
      <c r="F123" s="205" t="str">
        <f t="shared" si="2"/>
        <v>N/A</v>
      </c>
      <c r="G123" s="6"/>
      <c r="AA123" s="14" t="str">
        <f t="shared" si="3"/>
        <v/>
      </c>
      <c r="AB123" s="14"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4" customFormat="1" x14ac:dyDescent="0.25">
      <c r="A124" s="7">
        <v>112</v>
      </c>
      <c r="B124" s="6"/>
      <c r="C124" s="11"/>
      <c r="D124" s="220"/>
      <c r="E124" s="11"/>
      <c r="F124" s="205" t="str">
        <f t="shared" si="2"/>
        <v>N/A</v>
      </c>
      <c r="G124" s="6"/>
      <c r="AA124" s="14" t="str">
        <f t="shared" si="3"/>
        <v/>
      </c>
      <c r="AB124" s="14"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4" customFormat="1" x14ac:dyDescent="0.25">
      <c r="A125" s="7">
        <v>113</v>
      </c>
      <c r="B125" s="6"/>
      <c r="C125" s="11"/>
      <c r="D125" s="220"/>
      <c r="E125" s="11"/>
      <c r="F125" s="205" t="str">
        <f t="shared" si="2"/>
        <v>N/A</v>
      </c>
      <c r="G125" s="6"/>
      <c r="AA125" s="14" t="str">
        <f t="shared" si="3"/>
        <v/>
      </c>
      <c r="AB125" s="14"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4" customFormat="1" x14ac:dyDescent="0.25">
      <c r="A126" s="7">
        <v>114</v>
      </c>
      <c r="B126" s="6"/>
      <c r="C126" s="11"/>
      <c r="D126" s="220"/>
      <c r="E126" s="11"/>
      <c r="F126" s="205" t="str">
        <f t="shared" si="2"/>
        <v>N/A</v>
      </c>
      <c r="G126" s="6"/>
      <c r="AA126" s="14" t="str">
        <f t="shared" si="3"/>
        <v/>
      </c>
      <c r="AB126" s="14"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4" customFormat="1" x14ac:dyDescent="0.25">
      <c r="A127" s="7">
        <v>115</v>
      </c>
      <c r="B127" s="6"/>
      <c r="C127" s="11"/>
      <c r="D127" s="220"/>
      <c r="E127" s="11"/>
      <c r="F127" s="205" t="str">
        <f t="shared" si="2"/>
        <v>N/A</v>
      </c>
      <c r="G127" s="6"/>
      <c r="AA127" s="14" t="str">
        <f t="shared" si="3"/>
        <v/>
      </c>
      <c r="AB127" s="14"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4" customFormat="1" x14ac:dyDescent="0.25">
      <c r="A128" s="7">
        <v>116</v>
      </c>
      <c r="B128" s="6"/>
      <c r="C128" s="11"/>
      <c r="D128" s="220"/>
      <c r="E128" s="11"/>
      <c r="F128" s="205" t="str">
        <f t="shared" si="2"/>
        <v>N/A</v>
      </c>
      <c r="G128" s="6"/>
      <c r="AA128" s="14" t="str">
        <f t="shared" si="3"/>
        <v/>
      </c>
      <c r="AB128" s="14"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4" customFormat="1" x14ac:dyDescent="0.25">
      <c r="A129" s="7">
        <v>117</v>
      </c>
      <c r="B129" s="6"/>
      <c r="C129" s="11"/>
      <c r="D129" s="220"/>
      <c r="E129" s="11"/>
      <c r="F129" s="205" t="str">
        <f t="shared" si="2"/>
        <v>N/A</v>
      </c>
      <c r="G129" s="6"/>
      <c r="AA129" s="14" t="str">
        <f t="shared" si="3"/>
        <v/>
      </c>
      <c r="AB129" s="14"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4" customFormat="1" x14ac:dyDescent="0.25">
      <c r="A130" s="7">
        <v>118</v>
      </c>
      <c r="B130" s="6"/>
      <c r="C130" s="11"/>
      <c r="D130" s="220"/>
      <c r="E130" s="11"/>
      <c r="F130" s="205" t="str">
        <f t="shared" si="2"/>
        <v>N/A</v>
      </c>
      <c r="G130" s="6"/>
      <c r="AA130" s="14" t="str">
        <f t="shared" si="3"/>
        <v/>
      </c>
      <c r="AB130" s="14"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4" customFormat="1" x14ac:dyDescent="0.25">
      <c r="A131" s="7">
        <v>119</v>
      </c>
      <c r="B131" s="6"/>
      <c r="C131" s="11"/>
      <c r="D131" s="220"/>
      <c r="E131" s="11"/>
      <c r="F131" s="205" t="str">
        <f t="shared" si="2"/>
        <v>N/A</v>
      </c>
      <c r="G131" s="6"/>
      <c r="AA131" s="14" t="str">
        <f t="shared" si="3"/>
        <v/>
      </c>
      <c r="AB131" s="14"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4" customFormat="1" x14ac:dyDescent="0.25">
      <c r="A132" s="7">
        <v>120</v>
      </c>
      <c r="B132" s="6"/>
      <c r="C132" s="11"/>
      <c r="D132" s="220"/>
      <c r="E132" s="11"/>
      <c r="F132" s="205" t="str">
        <f t="shared" si="2"/>
        <v>N/A</v>
      </c>
      <c r="G132" s="6"/>
      <c r="AA132" s="14" t="str">
        <f t="shared" si="3"/>
        <v/>
      </c>
      <c r="AB132" s="14"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4" customFormat="1" x14ac:dyDescent="0.25">
      <c r="A133" s="7">
        <v>121</v>
      </c>
      <c r="B133" s="6"/>
      <c r="C133" s="11"/>
      <c r="D133" s="220"/>
      <c r="E133" s="11"/>
      <c r="F133" s="205" t="str">
        <f t="shared" si="2"/>
        <v>N/A</v>
      </c>
      <c r="G133" s="6"/>
      <c r="AA133" s="14" t="str">
        <f t="shared" si="3"/>
        <v/>
      </c>
      <c r="AB133" s="14"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4" customFormat="1" x14ac:dyDescent="0.25">
      <c r="A134" s="7">
        <v>122</v>
      </c>
      <c r="B134" s="6"/>
      <c r="C134" s="11"/>
      <c r="D134" s="220"/>
      <c r="E134" s="11"/>
      <c r="F134" s="205" t="str">
        <f t="shared" si="2"/>
        <v>N/A</v>
      </c>
      <c r="G134" s="6"/>
      <c r="AA134" s="14" t="str">
        <f t="shared" si="3"/>
        <v/>
      </c>
      <c r="AB134" s="14"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4" customFormat="1" x14ac:dyDescent="0.25">
      <c r="A135" s="7">
        <v>123</v>
      </c>
      <c r="B135" s="6"/>
      <c r="C135" s="11"/>
      <c r="D135" s="220"/>
      <c r="E135" s="11"/>
      <c r="F135" s="205" t="str">
        <f t="shared" si="2"/>
        <v>N/A</v>
      </c>
      <c r="G135" s="6"/>
      <c r="AA135" s="14" t="str">
        <f t="shared" si="3"/>
        <v/>
      </c>
      <c r="AB135" s="14"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4" customFormat="1" x14ac:dyDescent="0.25">
      <c r="A136" s="7">
        <v>124</v>
      </c>
      <c r="B136" s="6"/>
      <c r="C136" s="11"/>
      <c r="D136" s="220"/>
      <c r="E136" s="11"/>
      <c r="F136" s="205" t="str">
        <f t="shared" si="2"/>
        <v>N/A</v>
      </c>
      <c r="G136" s="6"/>
      <c r="AA136" s="14" t="str">
        <f t="shared" si="3"/>
        <v/>
      </c>
      <c r="AB136" s="14"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4" customFormat="1" x14ac:dyDescent="0.25">
      <c r="A137" s="7">
        <v>125</v>
      </c>
      <c r="B137" s="6"/>
      <c r="C137" s="11"/>
      <c r="D137" s="220"/>
      <c r="E137" s="11"/>
      <c r="F137" s="205" t="str">
        <f t="shared" si="2"/>
        <v>N/A</v>
      </c>
      <c r="G137" s="6"/>
      <c r="AA137" s="14" t="str">
        <f t="shared" si="3"/>
        <v/>
      </c>
      <c r="AB137" s="14"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4" customFormat="1" x14ac:dyDescent="0.25">
      <c r="A138" s="7">
        <v>126</v>
      </c>
      <c r="B138" s="6"/>
      <c r="C138" s="11"/>
      <c r="D138" s="220"/>
      <c r="E138" s="11"/>
      <c r="F138" s="205" t="str">
        <f t="shared" si="2"/>
        <v>N/A</v>
      </c>
      <c r="G138" s="6"/>
      <c r="AA138" s="14" t="str">
        <f t="shared" si="3"/>
        <v/>
      </c>
      <c r="AB138" s="14"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4" customFormat="1" x14ac:dyDescent="0.25">
      <c r="A139" s="7">
        <v>127</v>
      </c>
      <c r="B139" s="6"/>
      <c r="C139" s="11"/>
      <c r="D139" s="220"/>
      <c r="E139" s="11"/>
      <c r="F139" s="205" t="str">
        <f t="shared" si="2"/>
        <v>N/A</v>
      </c>
      <c r="G139" s="6"/>
      <c r="AA139" s="14" t="str">
        <f t="shared" si="3"/>
        <v/>
      </c>
      <c r="AB139" s="14"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4" customFormat="1" x14ac:dyDescent="0.25">
      <c r="A140" s="7">
        <v>128</v>
      </c>
      <c r="B140" s="6"/>
      <c r="C140" s="11"/>
      <c r="D140" s="220"/>
      <c r="E140" s="11"/>
      <c r="F140" s="205" t="str">
        <f t="shared" si="2"/>
        <v>N/A</v>
      </c>
      <c r="G140" s="6"/>
      <c r="AA140" s="14" t="str">
        <f t="shared" si="3"/>
        <v/>
      </c>
      <c r="AB140" s="14"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4" customFormat="1" x14ac:dyDescent="0.25">
      <c r="A141" s="7">
        <v>129</v>
      </c>
      <c r="B141" s="6"/>
      <c r="C141" s="11"/>
      <c r="D141" s="220"/>
      <c r="E141" s="11"/>
      <c r="F141" s="205" t="str">
        <f t="shared" si="2"/>
        <v>N/A</v>
      </c>
      <c r="G141" s="6"/>
      <c r="AA141" s="14" t="str">
        <f t="shared" si="3"/>
        <v/>
      </c>
      <c r="AB141" s="14"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4" customFormat="1" x14ac:dyDescent="0.25">
      <c r="A142" s="7">
        <v>130</v>
      </c>
      <c r="B142" s="6"/>
      <c r="C142" s="11"/>
      <c r="D142" s="220"/>
      <c r="E142" s="11"/>
      <c r="F142" s="205" t="str">
        <f t="shared" ref="F142:F205" si="4">IF($D$10=$A$9,"N/A",$D$10)</f>
        <v>N/A</v>
      </c>
      <c r="G142" s="6"/>
      <c r="AA142" s="14" t="str">
        <f t="shared" ref="AA142:AA205" si="5">TRIM($D142)</f>
        <v/>
      </c>
      <c r="AB142" s="14"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4" customFormat="1" x14ac:dyDescent="0.25">
      <c r="A143" s="7">
        <v>131</v>
      </c>
      <c r="B143" s="6"/>
      <c r="C143" s="11"/>
      <c r="D143" s="220"/>
      <c r="E143" s="11"/>
      <c r="F143" s="205" t="str">
        <f t="shared" si="4"/>
        <v>N/A</v>
      </c>
      <c r="G143" s="6"/>
      <c r="AA143" s="14" t="str">
        <f t="shared" si="5"/>
        <v/>
      </c>
      <c r="AB143" s="14"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4" customFormat="1" x14ac:dyDescent="0.25">
      <c r="A144" s="7">
        <v>132</v>
      </c>
      <c r="B144" s="6"/>
      <c r="C144" s="11"/>
      <c r="D144" s="220"/>
      <c r="E144" s="11"/>
      <c r="F144" s="205" t="str">
        <f t="shared" si="4"/>
        <v>N/A</v>
      </c>
      <c r="G144" s="6"/>
      <c r="AA144" s="14" t="str">
        <f t="shared" si="5"/>
        <v/>
      </c>
      <c r="AB144" s="14"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4" customFormat="1" x14ac:dyDescent="0.25">
      <c r="A145" s="7">
        <v>133</v>
      </c>
      <c r="B145" s="6"/>
      <c r="C145" s="11"/>
      <c r="D145" s="220"/>
      <c r="E145" s="11"/>
      <c r="F145" s="205" t="str">
        <f t="shared" si="4"/>
        <v>N/A</v>
      </c>
      <c r="G145" s="6"/>
      <c r="AA145" s="14" t="str">
        <f t="shared" si="5"/>
        <v/>
      </c>
      <c r="AB145" s="14"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4" customFormat="1" x14ac:dyDescent="0.25">
      <c r="A146" s="7">
        <v>134</v>
      </c>
      <c r="B146" s="6"/>
      <c r="C146" s="11"/>
      <c r="D146" s="220"/>
      <c r="E146" s="11"/>
      <c r="F146" s="205" t="str">
        <f t="shared" si="4"/>
        <v>N/A</v>
      </c>
      <c r="G146" s="6"/>
      <c r="AA146" s="14" t="str">
        <f t="shared" si="5"/>
        <v/>
      </c>
      <c r="AB146" s="14"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4" customFormat="1" x14ac:dyDescent="0.25">
      <c r="A147" s="7">
        <v>135</v>
      </c>
      <c r="B147" s="6"/>
      <c r="C147" s="11"/>
      <c r="D147" s="220"/>
      <c r="E147" s="11"/>
      <c r="F147" s="205" t="str">
        <f t="shared" si="4"/>
        <v>N/A</v>
      </c>
      <c r="G147" s="6"/>
      <c r="AA147" s="14" t="str">
        <f t="shared" si="5"/>
        <v/>
      </c>
      <c r="AB147" s="14"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4" customFormat="1" x14ac:dyDescent="0.25">
      <c r="A148" s="7">
        <v>136</v>
      </c>
      <c r="B148" s="6"/>
      <c r="C148" s="11"/>
      <c r="D148" s="220"/>
      <c r="E148" s="11"/>
      <c r="F148" s="205" t="str">
        <f t="shared" si="4"/>
        <v>N/A</v>
      </c>
      <c r="G148" s="6"/>
      <c r="AA148" s="14" t="str">
        <f t="shared" si="5"/>
        <v/>
      </c>
      <c r="AB148" s="14"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4" customFormat="1" x14ac:dyDescent="0.25">
      <c r="A149" s="7">
        <v>137</v>
      </c>
      <c r="B149" s="6"/>
      <c r="C149" s="11"/>
      <c r="D149" s="220"/>
      <c r="E149" s="11"/>
      <c r="F149" s="205" t="str">
        <f t="shared" si="4"/>
        <v>N/A</v>
      </c>
      <c r="G149" s="6"/>
      <c r="AA149" s="14" t="str">
        <f t="shared" si="5"/>
        <v/>
      </c>
      <c r="AB149" s="14"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4" customFormat="1" x14ac:dyDescent="0.25">
      <c r="A150" s="7">
        <v>138</v>
      </c>
      <c r="B150" s="6"/>
      <c r="C150" s="11"/>
      <c r="D150" s="220"/>
      <c r="E150" s="11"/>
      <c r="F150" s="205" t="str">
        <f t="shared" si="4"/>
        <v>N/A</v>
      </c>
      <c r="G150" s="6"/>
      <c r="AA150" s="14" t="str">
        <f t="shared" si="5"/>
        <v/>
      </c>
      <c r="AB150" s="14"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4" customFormat="1" x14ac:dyDescent="0.25">
      <c r="A151" s="7">
        <v>139</v>
      </c>
      <c r="B151" s="6"/>
      <c r="C151" s="11"/>
      <c r="D151" s="220"/>
      <c r="E151" s="11"/>
      <c r="F151" s="205" t="str">
        <f t="shared" si="4"/>
        <v>N/A</v>
      </c>
      <c r="G151" s="6"/>
      <c r="AA151" s="14" t="str">
        <f t="shared" si="5"/>
        <v/>
      </c>
      <c r="AB151" s="14"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4" customFormat="1" x14ac:dyDescent="0.25">
      <c r="A152" s="7">
        <v>140</v>
      </c>
      <c r="B152" s="6"/>
      <c r="C152" s="11"/>
      <c r="D152" s="220"/>
      <c r="E152" s="11"/>
      <c r="F152" s="205" t="str">
        <f t="shared" si="4"/>
        <v>N/A</v>
      </c>
      <c r="G152" s="6"/>
      <c r="AA152" s="14" t="str">
        <f t="shared" si="5"/>
        <v/>
      </c>
      <c r="AB152" s="14"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4" customFormat="1" x14ac:dyDescent="0.25">
      <c r="A153" s="7">
        <v>141</v>
      </c>
      <c r="B153" s="6"/>
      <c r="C153" s="11"/>
      <c r="D153" s="220"/>
      <c r="E153" s="11"/>
      <c r="F153" s="205" t="str">
        <f t="shared" si="4"/>
        <v>N/A</v>
      </c>
      <c r="G153" s="6"/>
      <c r="AA153" s="14" t="str">
        <f t="shared" si="5"/>
        <v/>
      </c>
      <c r="AB153" s="14"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4" customFormat="1" x14ac:dyDescent="0.25">
      <c r="A154" s="7">
        <v>142</v>
      </c>
      <c r="B154" s="6"/>
      <c r="C154" s="11"/>
      <c r="D154" s="220"/>
      <c r="E154" s="11"/>
      <c r="F154" s="205" t="str">
        <f t="shared" si="4"/>
        <v>N/A</v>
      </c>
      <c r="G154" s="6"/>
      <c r="AA154" s="14" t="str">
        <f t="shared" si="5"/>
        <v/>
      </c>
      <c r="AB154" s="14"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4" customFormat="1" x14ac:dyDescent="0.25">
      <c r="A155" s="7">
        <v>143</v>
      </c>
      <c r="B155" s="6"/>
      <c r="C155" s="11"/>
      <c r="D155" s="220"/>
      <c r="E155" s="11"/>
      <c r="F155" s="205" t="str">
        <f t="shared" si="4"/>
        <v>N/A</v>
      </c>
      <c r="G155" s="6"/>
      <c r="AA155" s="14" t="str">
        <f t="shared" si="5"/>
        <v/>
      </c>
      <c r="AB155" s="14"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4" customFormat="1" x14ac:dyDescent="0.25">
      <c r="A156" s="7">
        <v>144</v>
      </c>
      <c r="B156" s="6"/>
      <c r="C156" s="11"/>
      <c r="D156" s="220"/>
      <c r="E156" s="11"/>
      <c r="F156" s="205" t="str">
        <f t="shared" si="4"/>
        <v>N/A</v>
      </c>
      <c r="G156" s="6"/>
      <c r="AA156" s="14" t="str">
        <f t="shared" si="5"/>
        <v/>
      </c>
      <c r="AB156" s="14"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4" customFormat="1" x14ac:dyDescent="0.25">
      <c r="A157" s="7">
        <v>145</v>
      </c>
      <c r="B157" s="6"/>
      <c r="C157" s="11"/>
      <c r="D157" s="220"/>
      <c r="E157" s="11"/>
      <c r="F157" s="205" t="str">
        <f t="shared" si="4"/>
        <v>N/A</v>
      </c>
      <c r="G157" s="6"/>
      <c r="AA157" s="14" t="str">
        <f t="shared" si="5"/>
        <v/>
      </c>
      <c r="AB157" s="14"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4" customFormat="1" x14ac:dyDescent="0.25">
      <c r="A158" s="7">
        <v>146</v>
      </c>
      <c r="B158" s="6"/>
      <c r="C158" s="11"/>
      <c r="D158" s="220"/>
      <c r="E158" s="11"/>
      <c r="F158" s="205" t="str">
        <f t="shared" si="4"/>
        <v>N/A</v>
      </c>
      <c r="G158" s="6"/>
      <c r="AA158" s="14" t="str">
        <f t="shared" si="5"/>
        <v/>
      </c>
      <c r="AB158" s="14"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4" customFormat="1" x14ac:dyDescent="0.25">
      <c r="A159" s="7">
        <v>147</v>
      </c>
      <c r="B159" s="6"/>
      <c r="C159" s="11"/>
      <c r="D159" s="220"/>
      <c r="E159" s="11"/>
      <c r="F159" s="205" t="str">
        <f t="shared" si="4"/>
        <v>N/A</v>
      </c>
      <c r="G159" s="6"/>
      <c r="AA159" s="14" t="str">
        <f t="shared" si="5"/>
        <v/>
      </c>
      <c r="AB159" s="14"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4" customFormat="1" x14ac:dyDescent="0.25">
      <c r="A160" s="7">
        <v>148</v>
      </c>
      <c r="B160" s="6"/>
      <c r="C160" s="11"/>
      <c r="D160" s="220"/>
      <c r="E160" s="11"/>
      <c r="F160" s="205" t="str">
        <f t="shared" si="4"/>
        <v>N/A</v>
      </c>
      <c r="G160" s="6"/>
      <c r="AA160" s="14" t="str">
        <f t="shared" si="5"/>
        <v/>
      </c>
      <c r="AB160" s="14"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4" customFormat="1" x14ac:dyDescent="0.25">
      <c r="A161" s="7">
        <v>149</v>
      </c>
      <c r="B161" s="6"/>
      <c r="C161" s="11"/>
      <c r="D161" s="220"/>
      <c r="E161" s="11"/>
      <c r="F161" s="205" t="str">
        <f t="shared" si="4"/>
        <v>N/A</v>
      </c>
      <c r="G161" s="6"/>
      <c r="AA161" s="14" t="str">
        <f t="shared" si="5"/>
        <v/>
      </c>
      <c r="AB161" s="14"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4" customFormat="1" x14ac:dyDescent="0.25">
      <c r="A162" s="7">
        <v>150</v>
      </c>
      <c r="B162" s="6"/>
      <c r="C162" s="11"/>
      <c r="D162" s="220"/>
      <c r="E162" s="11"/>
      <c r="F162" s="205" t="str">
        <f t="shared" si="4"/>
        <v>N/A</v>
      </c>
      <c r="G162" s="6"/>
      <c r="AA162" s="14" t="str">
        <f t="shared" si="5"/>
        <v/>
      </c>
      <c r="AB162" s="14"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4" customFormat="1" x14ac:dyDescent="0.25">
      <c r="A163" s="7">
        <v>151</v>
      </c>
      <c r="B163" s="6"/>
      <c r="C163" s="11"/>
      <c r="D163" s="220"/>
      <c r="E163" s="11"/>
      <c r="F163" s="205" t="str">
        <f t="shared" si="4"/>
        <v>N/A</v>
      </c>
      <c r="G163" s="6"/>
      <c r="AA163" s="14" t="str">
        <f t="shared" si="5"/>
        <v/>
      </c>
      <c r="AB163" s="14"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4" customFormat="1" x14ac:dyDescent="0.25">
      <c r="A164" s="7">
        <v>152</v>
      </c>
      <c r="B164" s="6"/>
      <c r="C164" s="11"/>
      <c r="D164" s="220"/>
      <c r="E164" s="11"/>
      <c r="F164" s="205" t="str">
        <f t="shared" si="4"/>
        <v>N/A</v>
      </c>
      <c r="G164" s="6"/>
      <c r="AA164" s="14" t="str">
        <f t="shared" si="5"/>
        <v/>
      </c>
      <c r="AB164" s="14"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4" customFormat="1" x14ac:dyDescent="0.25">
      <c r="A165" s="7">
        <v>153</v>
      </c>
      <c r="B165" s="6"/>
      <c r="C165" s="11"/>
      <c r="D165" s="220"/>
      <c r="E165" s="11"/>
      <c r="F165" s="205" t="str">
        <f t="shared" si="4"/>
        <v>N/A</v>
      </c>
      <c r="G165" s="6"/>
      <c r="AA165" s="14" t="str">
        <f t="shared" si="5"/>
        <v/>
      </c>
      <c r="AB165" s="14"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4" customFormat="1" x14ac:dyDescent="0.25">
      <c r="A166" s="7">
        <v>154</v>
      </c>
      <c r="B166" s="6"/>
      <c r="C166" s="11"/>
      <c r="D166" s="220"/>
      <c r="E166" s="11"/>
      <c r="F166" s="205" t="str">
        <f t="shared" si="4"/>
        <v>N/A</v>
      </c>
      <c r="G166" s="6"/>
      <c r="AA166" s="14" t="str">
        <f t="shared" si="5"/>
        <v/>
      </c>
      <c r="AB166" s="14"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4" customFormat="1" x14ac:dyDescent="0.25">
      <c r="A167" s="7">
        <v>155</v>
      </c>
      <c r="B167" s="6"/>
      <c r="C167" s="11"/>
      <c r="D167" s="220"/>
      <c r="E167" s="11"/>
      <c r="F167" s="205" t="str">
        <f t="shared" si="4"/>
        <v>N/A</v>
      </c>
      <c r="G167" s="6"/>
      <c r="AA167" s="14" t="str">
        <f t="shared" si="5"/>
        <v/>
      </c>
      <c r="AB167" s="14"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4" customFormat="1" x14ac:dyDescent="0.25">
      <c r="A168" s="7">
        <v>156</v>
      </c>
      <c r="B168" s="6"/>
      <c r="C168" s="11"/>
      <c r="D168" s="220"/>
      <c r="E168" s="11"/>
      <c r="F168" s="205" t="str">
        <f t="shared" si="4"/>
        <v>N/A</v>
      </c>
      <c r="G168" s="6"/>
      <c r="AA168" s="14" t="str">
        <f t="shared" si="5"/>
        <v/>
      </c>
      <c r="AB168" s="14"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4" customFormat="1" x14ac:dyDescent="0.25">
      <c r="A169" s="7">
        <v>157</v>
      </c>
      <c r="B169" s="6"/>
      <c r="C169" s="11"/>
      <c r="D169" s="220"/>
      <c r="E169" s="11"/>
      <c r="F169" s="205" t="str">
        <f t="shared" si="4"/>
        <v>N/A</v>
      </c>
      <c r="G169" s="6"/>
      <c r="AA169" s="14" t="str">
        <f t="shared" si="5"/>
        <v/>
      </c>
      <c r="AB169" s="14"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4" customFormat="1" x14ac:dyDescent="0.25">
      <c r="A170" s="7">
        <v>158</v>
      </c>
      <c r="B170" s="6"/>
      <c r="C170" s="11"/>
      <c r="D170" s="220"/>
      <c r="E170" s="11"/>
      <c r="F170" s="205" t="str">
        <f t="shared" si="4"/>
        <v>N/A</v>
      </c>
      <c r="G170" s="6"/>
      <c r="AA170" s="14" t="str">
        <f t="shared" si="5"/>
        <v/>
      </c>
      <c r="AB170" s="14"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4" customFormat="1" x14ac:dyDescent="0.25">
      <c r="A171" s="7">
        <v>159</v>
      </c>
      <c r="B171" s="6"/>
      <c r="C171" s="11"/>
      <c r="D171" s="220"/>
      <c r="E171" s="11"/>
      <c r="F171" s="205" t="str">
        <f t="shared" si="4"/>
        <v>N/A</v>
      </c>
      <c r="G171" s="6"/>
      <c r="AA171" s="14" t="str">
        <f t="shared" si="5"/>
        <v/>
      </c>
      <c r="AB171" s="14"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4" customFormat="1" x14ac:dyDescent="0.25">
      <c r="A172" s="7">
        <v>160</v>
      </c>
      <c r="B172" s="6"/>
      <c r="C172" s="11"/>
      <c r="D172" s="220"/>
      <c r="E172" s="11"/>
      <c r="F172" s="205" t="str">
        <f t="shared" si="4"/>
        <v>N/A</v>
      </c>
      <c r="G172" s="6"/>
      <c r="AA172" s="14" t="str">
        <f t="shared" si="5"/>
        <v/>
      </c>
      <c r="AB172" s="14"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4" customFormat="1" x14ac:dyDescent="0.25">
      <c r="A173" s="7">
        <v>161</v>
      </c>
      <c r="B173" s="6"/>
      <c r="C173" s="11"/>
      <c r="D173" s="220"/>
      <c r="E173" s="11"/>
      <c r="F173" s="205" t="str">
        <f t="shared" si="4"/>
        <v>N/A</v>
      </c>
      <c r="G173" s="6"/>
      <c r="AA173" s="14" t="str">
        <f t="shared" si="5"/>
        <v/>
      </c>
      <c r="AB173" s="14"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4" customFormat="1" x14ac:dyDescent="0.25">
      <c r="A174" s="7">
        <v>162</v>
      </c>
      <c r="B174" s="6"/>
      <c r="C174" s="11"/>
      <c r="D174" s="220"/>
      <c r="E174" s="11"/>
      <c r="F174" s="205" t="str">
        <f t="shared" si="4"/>
        <v>N/A</v>
      </c>
      <c r="G174" s="6"/>
      <c r="AA174" s="14" t="str">
        <f t="shared" si="5"/>
        <v/>
      </c>
      <c r="AB174" s="14"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4" customFormat="1" x14ac:dyDescent="0.25">
      <c r="A175" s="7">
        <v>163</v>
      </c>
      <c r="B175" s="6"/>
      <c r="C175" s="11"/>
      <c r="D175" s="220"/>
      <c r="E175" s="11"/>
      <c r="F175" s="205" t="str">
        <f t="shared" si="4"/>
        <v>N/A</v>
      </c>
      <c r="G175" s="6"/>
      <c r="AA175" s="14" t="str">
        <f t="shared" si="5"/>
        <v/>
      </c>
      <c r="AB175" s="14"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4" customFormat="1" x14ac:dyDescent="0.25">
      <c r="A176" s="7">
        <v>164</v>
      </c>
      <c r="B176" s="6"/>
      <c r="C176" s="11"/>
      <c r="D176" s="220"/>
      <c r="E176" s="11"/>
      <c r="F176" s="205" t="str">
        <f t="shared" si="4"/>
        <v>N/A</v>
      </c>
      <c r="G176" s="6"/>
      <c r="AA176" s="14" t="str">
        <f t="shared" si="5"/>
        <v/>
      </c>
      <c r="AB176" s="14"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4" customFormat="1" x14ac:dyDescent="0.25">
      <c r="A177" s="7">
        <v>165</v>
      </c>
      <c r="B177" s="6"/>
      <c r="C177" s="11"/>
      <c r="D177" s="220"/>
      <c r="E177" s="11"/>
      <c r="F177" s="205" t="str">
        <f t="shared" si="4"/>
        <v>N/A</v>
      </c>
      <c r="G177" s="6"/>
      <c r="AA177" s="14" t="str">
        <f t="shared" si="5"/>
        <v/>
      </c>
      <c r="AB177" s="14"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4" customFormat="1" x14ac:dyDescent="0.25">
      <c r="A178" s="7">
        <v>166</v>
      </c>
      <c r="B178" s="6"/>
      <c r="C178" s="11"/>
      <c r="D178" s="220"/>
      <c r="E178" s="11"/>
      <c r="F178" s="205" t="str">
        <f t="shared" si="4"/>
        <v>N/A</v>
      </c>
      <c r="G178" s="6"/>
      <c r="AA178" s="14" t="str">
        <f t="shared" si="5"/>
        <v/>
      </c>
      <c r="AB178" s="14"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4" customFormat="1" x14ac:dyDescent="0.25">
      <c r="A179" s="7">
        <v>167</v>
      </c>
      <c r="B179" s="6"/>
      <c r="C179" s="11"/>
      <c r="D179" s="220"/>
      <c r="E179" s="11"/>
      <c r="F179" s="205" t="str">
        <f t="shared" si="4"/>
        <v>N/A</v>
      </c>
      <c r="G179" s="6"/>
      <c r="AA179" s="14" t="str">
        <f t="shared" si="5"/>
        <v/>
      </c>
      <c r="AB179" s="14"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4" customFormat="1" x14ac:dyDescent="0.25">
      <c r="A180" s="7">
        <v>168</v>
      </c>
      <c r="B180" s="6"/>
      <c r="C180" s="11"/>
      <c r="D180" s="220"/>
      <c r="E180" s="11"/>
      <c r="F180" s="205" t="str">
        <f t="shared" si="4"/>
        <v>N/A</v>
      </c>
      <c r="G180" s="6"/>
      <c r="AA180" s="14" t="str">
        <f t="shared" si="5"/>
        <v/>
      </c>
      <c r="AB180" s="14"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4" customFormat="1" x14ac:dyDescent="0.25">
      <c r="A181" s="7">
        <v>169</v>
      </c>
      <c r="B181" s="6"/>
      <c r="C181" s="11"/>
      <c r="D181" s="220"/>
      <c r="E181" s="11"/>
      <c r="F181" s="205" t="str">
        <f t="shared" si="4"/>
        <v>N/A</v>
      </c>
      <c r="G181" s="6"/>
      <c r="AA181" s="14" t="str">
        <f t="shared" si="5"/>
        <v/>
      </c>
      <c r="AB181" s="14"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4" customFormat="1" x14ac:dyDescent="0.25">
      <c r="A182" s="7">
        <v>170</v>
      </c>
      <c r="B182" s="6"/>
      <c r="C182" s="11"/>
      <c r="D182" s="220"/>
      <c r="E182" s="11"/>
      <c r="F182" s="205" t="str">
        <f t="shared" si="4"/>
        <v>N/A</v>
      </c>
      <c r="G182" s="6"/>
      <c r="AA182" s="14" t="str">
        <f t="shared" si="5"/>
        <v/>
      </c>
      <c r="AB182" s="14"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4" customFormat="1" x14ac:dyDescent="0.25">
      <c r="A183" s="7">
        <v>171</v>
      </c>
      <c r="B183" s="6"/>
      <c r="C183" s="11"/>
      <c r="D183" s="220"/>
      <c r="E183" s="11"/>
      <c r="F183" s="205" t="str">
        <f t="shared" si="4"/>
        <v>N/A</v>
      </c>
      <c r="G183" s="6"/>
      <c r="AA183" s="14" t="str">
        <f t="shared" si="5"/>
        <v/>
      </c>
      <c r="AB183" s="14"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4" customFormat="1" x14ac:dyDescent="0.25">
      <c r="A184" s="7">
        <v>172</v>
      </c>
      <c r="B184" s="6"/>
      <c r="C184" s="11"/>
      <c r="D184" s="220"/>
      <c r="E184" s="11"/>
      <c r="F184" s="205" t="str">
        <f t="shared" si="4"/>
        <v>N/A</v>
      </c>
      <c r="G184" s="6"/>
      <c r="AA184" s="14" t="str">
        <f t="shared" si="5"/>
        <v/>
      </c>
      <c r="AB184" s="14"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4" customFormat="1" x14ac:dyDescent="0.25">
      <c r="A185" s="7">
        <v>173</v>
      </c>
      <c r="B185" s="6"/>
      <c r="C185" s="11"/>
      <c r="D185" s="220"/>
      <c r="E185" s="11"/>
      <c r="F185" s="205" t="str">
        <f t="shared" si="4"/>
        <v>N/A</v>
      </c>
      <c r="G185" s="6"/>
      <c r="AA185" s="14" t="str">
        <f t="shared" si="5"/>
        <v/>
      </c>
      <c r="AB185" s="14"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4" customFormat="1" x14ac:dyDescent="0.25">
      <c r="A186" s="7">
        <v>174</v>
      </c>
      <c r="B186" s="6"/>
      <c r="C186" s="11"/>
      <c r="D186" s="220"/>
      <c r="E186" s="11"/>
      <c r="F186" s="205" t="str">
        <f t="shared" si="4"/>
        <v>N/A</v>
      </c>
      <c r="G186" s="6"/>
      <c r="AA186" s="14" t="str">
        <f t="shared" si="5"/>
        <v/>
      </c>
      <c r="AB186" s="14"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4" customFormat="1" x14ac:dyDescent="0.25">
      <c r="A187" s="7">
        <v>175</v>
      </c>
      <c r="B187" s="6"/>
      <c r="C187" s="11"/>
      <c r="D187" s="220"/>
      <c r="E187" s="11"/>
      <c r="F187" s="205" t="str">
        <f t="shared" si="4"/>
        <v>N/A</v>
      </c>
      <c r="G187" s="6"/>
      <c r="AA187" s="14" t="str">
        <f t="shared" si="5"/>
        <v/>
      </c>
      <c r="AB187" s="14"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4" customFormat="1" x14ac:dyDescent="0.25">
      <c r="A188" s="7">
        <v>176</v>
      </c>
      <c r="B188" s="6"/>
      <c r="C188" s="11"/>
      <c r="D188" s="220"/>
      <c r="E188" s="11"/>
      <c r="F188" s="205" t="str">
        <f t="shared" si="4"/>
        <v>N/A</v>
      </c>
      <c r="G188" s="6"/>
      <c r="AA188" s="14" t="str">
        <f t="shared" si="5"/>
        <v/>
      </c>
      <c r="AB188" s="14"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4" customFormat="1" x14ac:dyDescent="0.25">
      <c r="A189" s="7">
        <v>177</v>
      </c>
      <c r="B189" s="6"/>
      <c r="C189" s="11"/>
      <c r="D189" s="220"/>
      <c r="E189" s="11"/>
      <c r="F189" s="205" t="str">
        <f t="shared" si="4"/>
        <v>N/A</v>
      </c>
      <c r="G189" s="6"/>
      <c r="AA189" s="14" t="str">
        <f t="shared" si="5"/>
        <v/>
      </c>
      <c r="AB189" s="14"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4" customFormat="1" x14ac:dyDescent="0.25">
      <c r="A190" s="7">
        <v>178</v>
      </c>
      <c r="B190" s="6"/>
      <c r="C190" s="11"/>
      <c r="D190" s="220"/>
      <c r="E190" s="11"/>
      <c r="F190" s="205" t="str">
        <f t="shared" si="4"/>
        <v>N/A</v>
      </c>
      <c r="G190" s="6"/>
      <c r="AA190" s="14" t="str">
        <f t="shared" si="5"/>
        <v/>
      </c>
      <c r="AB190" s="14"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4" customFormat="1" x14ac:dyDescent="0.25">
      <c r="A191" s="7">
        <v>179</v>
      </c>
      <c r="B191" s="6"/>
      <c r="C191" s="11"/>
      <c r="D191" s="220"/>
      <c r="E191" s="11"/>
      <c r="F191" s="205" t="str">
        <f t="shared" si="4"/>
        <v>N/A</v>
      </c>
      <c r="G191" s="6"/>
      <c r="AA191" s="14" t="str">
        <f t="shared" si="5"/>
        <v/>
      </c>
      <c r="AB191" s="14"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4" customFormat="1" x14ac:dyDescent="0.25">
      <c r="A192" s="7">
        <v>180</v>
      </c>
      <c r="B192" s="6"/>
      <c r="C192" s="11"/>
      <c r="D192" s="220"/>
      <c r="E192" s="11"/>
      <c r="F192" s="205" t="str">
        <f t="shared" si="4"/>
        <v>N/A</v>
      </c>
      <c r="G192" s="6"/>
      <c r="AA192" s="14" t="str">
        <f t="shared" si="5"/>
        <v/>
      </c>
      <c r="AB192" s="14"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4" customFormat="1" x14ac:dyDescent="0.25">
      <c r="A193" s="7">
        <v>181</v>
      </c>
      <c r="B193" s="6"/>
      <c r="C193" s="11"/>
      <c r="D193" s="220"/>
      <c r="E193" s="11"/>
      <c r="F193" s="205" t="str">
        <f t="shared" si="4"/>
        <v>N/A</v>
      </c>
      <c r="G193" s="6"/>
      <c r="AA193" s="14" t="str">
        <f t="shared" si="5"/>
        <v/>
      </c>
      <c r="AB193" s="14"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4" customFormat="1" x14ac:dyDescent="0.25">
      <c r="A194" s="7">
        <v>182</v>
      </c>
      <c r="B194" s="6"/>
      <c r="C194" s="11"/>
      <c r="D194" s="220"/>
      <c r="E194" s="11"/>
      <c r="F194" s="205" t="str">
        <f t="shared" si="4"/>
        <v>N/A</v>
      </c>
      <c r="G194" s="6"/>
      <c r="AA194" s="14" t="str">
        <f t="shared" si="5"/>
        <v/>
      </c>
      <c r="AB194" s="14"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4" customFormat="1" x14ac:dyDescent="0.25">
      <c r="A195" s="7">
        <v>183</v>
      </c>
      <c r="B195" s="6"/>
      <c r="C195" s="11"/>
      <c r="D195" s="220"/>
      <c r="E195" s="11"/>
      <c r="F195" s="205" t="str">
        <f t="shared" si="4"/>
        <v>N/A</v>
      </c>
      <c r="G195" s="6"/>
      <c r="AA195" s="14" t="str">
        <f t="shared" si="5"/>
        <v/>
      </c>
      <c r="AB195" s="14"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4" customFormat="1" x14ac:dyDescent="0.25">
      <c r="A196" s="7">
        <v>184</v>
      </c>
      <c r="B196" s="6"/>
      <c r="C196" s="11"/>
      <c r="D196" s="220"/>
      <c r="E196" s="11"/>
      <c r="F196" s="205" t="str">
        <f t="shared" si="4"/>
        <v>N/A</v>
      </c>
      <c r="G196" s="6"/>
      <c r="AA196" s="14" t="str">
        <f t="shared" si="5"/>
        <v/>
      </c>
      <c r="AB196" s="14"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4" customFormat="1" x14ac:dyDescent="0.25">
      <c r="A197" s="7">
        <v>185</v>
      </c>
      <c r="B197" s="6"/>
      <c r="C197" s="11"/>
      <c r="D197" s="220"/>
      <c r="E197" s="11"/>
      <c r="F197" s="205" t="str">
        <f t="shared" si="4"/>
        <v>N/A</v>
      </c>
      <c r="G197" s="6"/>
      <c r="AA197" s="14" t="str">
        <f t="shared" si="5"/>
        <v/>
      </c>
      <c r="AB197" s="14"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4" customFormat="1" x14ac:dyDescent="0.25">
      <c r="A198" s="7">
        <v>186</v>
      </c>
      <c r="B198" s="6"/>
      <c r="C198" s="11"/>
      <c r="D198" s="220"/>
      <c r="E198" s="11"/>
      <c r="F198" s="205" t="str">
        <f t="shared" si="4"/>
        <v>N/A</v>
      </c>
      <c r="G198" s="6"/>
      <c r="AA198" s="14" t="str">
        <f t="shared" si="5"/>
        <v/>
      </c>
      <c r="AB198" s="14"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4" customFormat="1" x14ac:dyDescent="0.25">
      <c r="A199" s="7">
        <v>187</v>
      </c>
      <c r="B199" s="6"/>
      <c r="C199" s="11"/>
      <c r="D199" s="220"/>
      <c r="E199" s="11"/>
      <c r="F199" s="205" t="str">
        <f t="shared" si="4"/>
        <v>N/A</v>
      </c>
      <c r="G199" s="6"/>
      <c r="AA199" s="14" t="str">
        <f t="shared" si="5"/>
        <v/>
      </c>
      <c r="AB199" s="14"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4" customFormat="1" x14ac:dyDescent="0.25">
      <c r="A200" s="7">
        <v>188</v>
      </c>
      <c r="B200" s="6"/>
      <c r="C200" s="11"/>
      <c r="D200" s="220"/>
      <c r="E200" s="11"/>
      <c r="F200" s="205" t="str">
        <f t="shared" si="4"/>
        <v>N/A</v>
      </c>
      <c r="G200" s="6"/>
      <c r="AA200" s="14" t="str">
        <f t="shared" si="5"/>
        <v/>
      </c>
      <c r="AB200" s="14"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4" customFormat="1" x14ac:dyDescent="0.25">
      <c r="A201" s="7">
        <v>189</v>
      </c>
      <c r="B201" s="6"/>
      <c r="C201" s="11"/>
      <c r="D201" s="220"/>
      <c r="E201" s="11"/>
      <c r="F201" s="205" t="str">
        <f t="shared" si="4"/>
        <v>N/A</v>
      </c>
      <c r="G201" s="6"/>
      <c r="AA201" s="14" t="str">
        <f t="shared" si="5"/>
        <v/>
      </c>
      <c r="AB201" s="14"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4" customFormat="1" x14ac:dyDescent="0.25">
      <c r="A202" s="7">
        <v>190</v>
      </c>
      <c r="B202" s="6"/>
      <c r="C202" s="11"/>
      <c r="D202" s="220"/>
      <c r="E202" s="11"/>
      <c r="F202" s="205" t="str">
        <f t="shared" si="4"/>
        <v>N/A</v>
      </c>
      <c r="G202" s="6"/>
      <c r="AA202" s="14" t="str">
        <f t="shared" si="5"/>
        <v/>
      </c>
      <c r="AB202" s="14"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4" customFormat="1" x14ac:dyDescent="0.25">
      <c r="A203" s="7">
        <v>191</v>
      </c>
      <c r="B203" s="6"/>
      <c r="C203" s="11"/>
      <c r="D203" s="220"/>
      <c r="E203" s="11"/>
      <c r="F203" s="205" t="str">
        <f t="shared" si="4"/>
        <v>N/A</v>
      </c>
      <c r="G203" s="6"/>
      <c r="AA203" s="14" t="str">
        <f t="shared" si="5"/>
        <v/>
      </c>
      <c r="AB203" s="14"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4" customFormat="1" x14ac:dyDescent="0.25">
      <c r="A204" s="7">
        <v>192</v>
      </c>
      <c r="B204" s="6"/>
      <c r="C204" s="11"/>
      <c r="D204" s="220"/>
      <c r="E204" s="11"/>
      <c r="F204" s="205" t="str">
        <f t="shared" si="4"/>
        <v>N/A</v>
      </c>
      <c r="G204" s="6"/>
      <c r="AA204" s="14" t="str">
        <f t="shared" si="5"/>
        <v/>
      </c>
      <c r="AB204" s="14"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4" customFormat="1" x14ac:dyDescent="0.25">
      <c r="A205" s="7">
        <v>193</v>
      </c>
      <c r="B205" s="6"/>
      <c r="C205" s="11"/>
      <c r="D205" s="220"/>
      <c r="E205" s="11"/>
      <c r="F205" s="205" t="str">
        <f t="shared" si="4"/>
        <v>N/A</v>
      </c>
      <c r="G205" s="6"/>
      <c r="AA205" s="14" t="str">
        <f t="shared" si="5"/>
        <v/>
      </c>
      <c r="AB205" s="14"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4" customFormat="1" x14ac:dyDescent="0.25">
      <c r="A206" s="7">
        <v>194</v>
      </c>
      <c r="B206" s="6"/>
      <c r="C206" s="11"/>
      <c r="D206" s="220"/>
      <c r="E206" s="11"/>
      <c r="F206" s="205" t="str">
        <f t="shared" ref="F206:F269" si="6">IF($D$10=$A$9,"N/A",$D$10)</f>
        <v>N/A</v>
      </c>
      <c r="G206" s="6"/>
      <c r="AA206" s="14" t="str">
        <f t="shared" ref="AA206:AA269" si="7">TRIM($D206)</f>
        <v/>
      </c>
      <c r="AB206" s="14"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4" customFormat="1" x14ac:dyDescent="0.25">
      <c r="A207" s="7">
        <v>195</v>
      </c>
      <c r="B207" s="6"/>
      <c r="C207" s="11"/>
      <c r="D207" s="220"/>
      <c r="E207" s="11"/>
      <c r="F207" s="205" t="str">
        <f t="shared" si="6"/>
        <v>N/A</v>
      </c>
      <c r="G207" s="6"/>
      <c r="AA207" s="14" t="str">
        <f t="shared" si="7"/>
        <v/>
      </c>
      <c r="AB207" s="14"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4" customFormat="1" x14ac:dyDescent="0.25">
      <c r="A208" s="7">
        <v>196</v>
      </c>
      <c r="B208" s="6"/>
      <c r="C208" s="11"/>
      <c r="D208" s="220"/>
      <c r="E208" s="11"/>
      <c r="F208" s="205" t="str">
        <f t="shared" si="6"/>
        <v>N/A</v>
      </c>
      <c r="G208" s="6"/>
      <c r="AA208" s="14" t="str">
        <f t="shared" si="7"/>
        <v/>
      </c>
      <c r="AB208" s="14"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4" customFormat="1" x14ac:dyDescent="0.25">
      <c r="A209" s="7">
        <v>197</v>
      </c>
      <c r="B209" s="6"/>
      <c r="C209" s="11"/>
      <c r="D209" s="220"/>
      <c r="E209" s="11"/>
      <c r="F209" s="205" t="str">
        <f t="shared" si="6"/>
        <v>N/A</v>
      </c>
      <c r="G209" s="6"/>
      <c r="AA209" s="14" t="str">
        <f t="shared" si="7"/>
        <v/>
      </c>
      <c r="AB209" s="14"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4" customFormat="1" x14ac:dyDescent="0.25">
      <c r="A210" s="7">
        <v>198</v>
      </c>
      <c r="B210" s="6"/>
      <c r="C210" s="11"/>
      <c r="D210" s="220"/>
      <c r="E210" s="11"/>
      <c r="F210" s="205" t="str">
        <f t="shared" si="6"/>
        <v>N/A</v>
      </c>
      <c r="G210" s="6"/>
      <c r="AA210" s="14" t="str">
        <f t="shared" si="7"/>
        <v/>
      </c>
      <c r="AB210" s="14"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4" customFormat="1" x14ac:dyDescent="0.25">
      <c r="A211" s="7">
        <v>199</v>
      </c>
      <c r="B211" s="6"/>
      <c r="C211" s="11"/>
      <c r="D211" s="220"/>
      <c r="E211" s="11"/>
      <c r="F211" s="205" t="str">
        <f t="shared" si="6"/>
        <v>N/A</v>
      </c>
      <c r="G211" s="6"/>
      <c r="AA211" s="14" t="str">
        <f t="shared" si="7"/>
        <v/>
      </c>
      <c r="AB211" s="14"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4" customFormat="1" x14ac:dyDescent="0.25">
      <c r="A212" s="7">
        <v>200</v>
      </c>
      <c r="B212" s="6"/>
      <c r="C212" s="11"/>
      <c r="D212" s="220"/>
      <c r="E212" s="11"/>
      <c r="F212" s="205" t="str">
        <f t="shared" si="6"/>
        <v>N/A</v>
      </c>
      <c r="G212" s="6"/>
      <c r="AA212" s="14" t="str">
        <f t="shared" si="7"/>
        <v/>
      </c>
      <c r="AB212" s="14"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4" customFormat="1" x14ac:dyDescent="0.25">
      <c r="A213" s="7">
        <v>201</v>
      </c>
      <c r="B213" s="6"/>
      <c r="C213" s="11"/>
      <c r="D213" s="220"/>
      <c r="E213" s="11"/>
      <c r="F213" s="205" t="str">
        <f t="shared" si="6"/>
        <v>N/A</v>
      </c>
      <c r="G213" s="6"/>
      <c r="AA213" s="14" t="str">
        <f t="shared" si="7"/>
        <v/>
      </c>
      <c r="AB213" s="14"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4" customFormat="1" x14ac:dyDescent="0.25">
      <c r="A214" s="7">
        <v>202</v>
      </c>
      <c r="B214" s="6"/>
      <c r="C214" s="11"/>
      <c r="D214" s="220"/>
      <c r="E214" s="11"/>
      <c r="F214" s="205" t="str">
        <f t="shared" si="6"/>
        <v>N/A</v>
      </c>
      <c r="G214" s="6"/>
      <c r="AA214" s="14" t="str">
        <f t="shared" si="7"/>
        <v/>
      </c>
      <c r="AB214" s="14"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4" customFormat="1" x14ac:dyDescent="0.25">
      <c r="A215" s="7">
        <v>203</v>
      </c>
      <c r="B215" s="6"/>
      <c r="C215" s="11"/>
      <c r="D215" s="220"/>
      <c r="E215" s="11"/>
      <c r="F215" s="205" t="str">
        <f t="shared" si="6"/>
        <v>N/A</v>
      </c>
      <c r="G215" s="6"/>
      <c r="AA215" s="14" t="str">
        <f t="shared" si="7"/>
        <v/>
      </c>
      <c r="AB215" s="14"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4" customFormat="1" x14ac:dyDescent="0.25">
      <c r="A216" s="7">
        <v>204</v>
      </c>
      <c r="B216" s="6"/>
      <c r="C216" s="11"/>
      <c r="D216" s="220"/>
      <c r="E216" s="11"/>
      <c r="F216" s="205" t="str">
        <f t="shared" si="6"/>
        <v>N/A</v>
      </c>
      <c r="G216" s="6"/>
      <c r="AA216" s="14" t="str">
        <f t="shared" si="7"/>
        <v/>
      </c>
      <c r="AB216" s="14"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4" customFormat="1" x14ac:dyDescent="0.25">
      <c r="A217" s="7">
        <v>205</v>
      </c>
      <c r="B217" s="6"/>
      <c r="C217" s="11"/>
      <c r="D217" s="220"/>
      <c r="E217" s="11"/>
      <c r="F217" s="205" t="str">
        <f t="shared" si="6"/>
        <v>N/A</v>
      </c>
      <c r="G217" s="6"/>
      <c r="AA217" s="14" t="str">
        <f t="shared" si="7"/>
        <v/>
      </c>
      <c r="AB217" s="14"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4" customFormat="1" x14ac:dyDescent="0.25">
      <c r="A218" s="7">
        <v>206</v>
      </c>
      <c r="B218" s="6"/>
      <c r="C218" s="11"/>
      <c r="D218" s="220"/>
      <c r="E218" s="11"/>
      <c r="F218" s="205" t="str">
        <f t="shared" si="6"/>
        <v>N/A</v>
      </c>
      <c r="G218" s="6"/>
      <c r="AA218" s="14" t="str">
        <f t="shared" si="7"/>
        <v/>
      </c>
      <c r="AB218" s="14"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4" customFormat="1" x14ac:dyDescent="0.25">
      <c r="A219" s="7">
        <v>207</v>
      </c>
      <c r="B219" s="6"/>
      <c r="C219" s="11"/>
      <c r="D219" s="220"/>
      <c r="E219" s="11"/>
      <c r="F219" s="205" t="str">
        <f t="shared" si="6"/>
        <v>N/A</v>
      </c>
      <c r="G219" s="6"/>
      <c r="AA219" s="14" t="str">
        <f t="shared" si="7"/>
        <v/>
      </c>
      <c r="AB219" s="14"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4" customFormat="1" x14ac:dyDescent="0.25">
      <c r="A220" s="7">
        <v>208</v>
      </c>
      <c r="B220" s="6"/>
      <c r="C220" s="11"/>
      <c r="D220" s="220"/>
      <c r="E220" s="11"/>
      <c r="F220" s="205" t="str">
        <f t="shared" si="6"/>
        <v>N/A</v>
      </c>
      <c r="G220" s="6"/>
      <c r="AA220" s="14" t="str">
        <f t="shared" si="7"/>
        <v/>
      </c>
      <c r="AB220" s="14"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4" customFormat="1" x14ac:dyDescent="0.25">
      <c r="A221" s="7">
        <v>209</v>
      </c>
      <c r="B221" s="6"/>
      <c r="C221" s="11"/>
      <c r="D221" s="220"/>
      <c r="E221" s="11"/>
      <c r="F221" s="205" t="str">
        <f t="shared" si="6"/>
        <v>N/A</v>
      </c>
      <c r="G221" s="6"/>
      <c r="AA221" s="14" t="str">
        <f t="shared" si="7"/>
        <v/>
      </c>
      <c r="AB221" s="14"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4" customFormat="1" x14ac:dyDescent="0.25">
      <c r="A222" s="7">
        <v>210</v>
      </c>
      <c r="B222" s="6"/>
      <c r="C222" s="11"/>
      <c r="D222" s="220"/>
      <c r="E222" s="11"/>
      <c r="F222" s="205" t="str">
        <f t="shared" si="6"/>
        <v>N/A</v>
      </c>
      <c r="G222" s="6"/>
      <c r="AA222" s="14" t="str">
        <f t="shared" si="7"/>
        <v/>
      </c>
      <c r="AB222" s="14"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4" customFormat="1" x14ac:dyDescent="0.25">
      <c r="A223" s="7">
        <v>211</v>
      </c>
      <c r="B223" s="6"/>
      <c r="C223" s="11"/>
      <c r="D223" s="220"/>
      <c r="E223" s="11"/>
      <c r="F223" s="205" t="str">
        <f t="shared" si="6"/>
        <v>N/A</v>
      </c>
      <c r="G223" s="6"/>
      <c r="AA223" s="14" t="str">
        <f t="shared" si="7"/>
        <v/>
      </c>
      <c r="AB223" s="14"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4" customFormat="1" x14ac:dyDescent="0.25">
      <c r="A224" s="7">
        <v>212</v>
      </c>
      <c r="B224" s="6"/>
      <c r="C224" s="11"/>
      <c r="D224" s="220"/>
      <c r="E224" s="11"/>
      <c r="F224" s="205" t="str">
        <f t="shared" si="6"/>
        <v>N/A</v>
      </c>
      <c r="G224" s="6"/>
      <c r="AA224" s="14" t="str">
        <f t="shared" si="7"/>
        <v/>
      </c>
      <c r="AB224" s="14"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4" customFormat="1" x14ac:dyDescent="0.25">
      <c r="A225" s="7">
        <v>213</v>
      </c>
      <c r="B225" s="6"/>
      <c r="C225" s="11"/>
      <c r="D225" s="220"/>
      <c r="E225" s="11"/>
      <c r="F225" s="205" t="str">
        <f t="shared" si="6"/>
        <v>N/A</v>
      </c>
      <c r="G225" s="6"/>
      <c r="AA225" s="14" t="str">
        <f t="shared" si="7"/>
        <v/>
      </c>
      <c r="AB225" s="14"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4" customFormat="1" x14ac:dyDescent="0.25">
      <c r="A226" s="7">
        <v>214</v>
      </c>
      <c r="B226" s="6"/>
      <c r="C226" s="11"/>
      <c r="D226" s="220"/>
      <c r="E226" s="11"/>
      <c r="F226" s="205" t="str">
        <f t="shared" si="6"/>
        <v>N/A</v>
      </c>
      <c r="G226" s="6"/>
      <c r="AA226" s="14" t="str">
        <f t="shared" si="7"/>
        <v/>
      </c>
      <c r="AB226" s="14"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4" customFormat="1" x14ac:dyDescent="0.25">
      <c r="A227" s="7">
        <v>215</v>
      </c>
      <c r="B227" s="6"/>
      <c r="C227" s="11"/>
      <c r="D227" s="220"/>
      <c r="E227" s="11"/>
      <c r="F227" s="205" t="str">
        <f t="shared" si="6"/>
        <v>N/A</v>
      </c>
      <c r="G227" s="6"/>
      <c r="AA227" s="14" t="str">
        <f t="shared" si="7"/>
        <v/>
      </c>
      <c r="AB227" s="14"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4" customFormat="1" x14ac:dyDescent="0.25">
      <c r="A228" s="7">
        <v>216</v>
      </c>
      <c r="B228" s="6"/>
      <c r="C228" s="11"/>
      <c r="D228" s="220"/>
      <c r="E228" s="11"/>
      <c r="F228" s="205" t="str">
        <f t="shared" si="6"/>
        <v>N/A</v>
      </c>
      <c r="G228" s="6"/>
      <c r="AA228" s="14" t="str">
        <f t="shared" si="7"/>
        <v/>
      </c>
      <c r="AB228" s="14"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4" customFormat="1" x14ac:dyDescent="0.25">
      <c r="A229" s="7">
        <v>217</v>
      </c>
      <c r="B229" s="6"/>
      <c r="C229" s="11"/>
      <c r="D229" s="220"/>
      <c r="E229" s="11"/>
      <c r="F229" s="205" t="str">
        <f t="shared" si="6"/>
        <v>N/A</v>
      </c>
      <c r="G229" s="6"/>
      <c r="AA229" s="14" t="str">
        <f t="shared" si="7"/>
        <v/>
      </c>
      <c r="AB229" s="14"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4" customFormat="1" x14ac:dyDescent="0.25">
      <c r="A230" s="7">
        <v>218</v>
      </c>
      <c r="B230" s="6"/>
      <c r="C230" s="11"/>
      <c r="D230" s="220"/>
      <c r="E230" s="11"/>
      <c r="F230" s="205" t="str">
        <f t="shared" si="6"/>
        <v>N/A</v>
      </c>
      <c r="G230" s="6"/>
      <c r="AA230" s="14" t="str">
        <f t="shared" si="7"/>
        <v/>
      </c>
      <c r="AB230" s="14"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4" customFormat="1" x14ac:dyDescent="0.25">
      <c r="A231" s="7">
        <v>219</v>
      </c>
      <c r="B231" s="6"/>
      <c r="C231" s="11"/>
      <c r="D231" s="220"/>
      <c r="E231" s="11"/>
      <c r="F231" s="205" t="str">
        <f t="shared" si="6"/>
        <v>N/A</v>
      </c>
      <c r="G231" s="6"/>
      <c r="AA231" s="14" t="str">
        <f t="shared" si="7"/>
        <v/>
      </c>
      <c r="AB231" s="14"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4" customFormat="1" x14ac:dyDescent="0.25">
      <c r="A232" s="7">
        <v>220</v>
      </c>
      <c r="B232" s="6"/>
      <c r="C232" s="11"/>
      <c r="D232" s="220"/>
      <c r="E232" s="11"/>
      <c r="F232" s="205" t="str">
        <f t="shared" si="6"/>
        <v>N/A</v>
      </c>
      <c r="G232" s="6"/>
      <c r="AA232" s="14" t="str">
        <f t="shared" si="7"/>
        <v/>
      </c>
      <c r="AB232" s="14"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4" customFormat="1" x14ac:dyDescent="0.25">
      <c r="A233" s="7">
        <v>221</v>
      </c>
      <c r="B233" s="6"/>
      <c r="C233" s="11"/>
      <c r="D233" s="220"/>
      <c r="E233" s="11"/>
      <c r="F233" s="205" t="str">
        <f t="shared" si="6"/>
        <v>N/A</v>
      </c>
      <c r="G233" s="6"/>
      <c r="AA233" s="14" t="str">
        <f t="shared" si="7"/>
        <v/>
      </c>
      <c r="AB233" s="14"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4" customFormat="1" x14ac:dyDescent="0.25">
      <c r="A234" s="7">
        <v>222</v>
      </c>
      <c r="B234" s="6"/>
      <c r="C234" s="11"/>
      <c r="D234" s="220"/>
      <c r="E234" s="11"/>
      <c r="F234" s="205" t="str">
        <f t="shared" si="6"/>
        <v>N/A</v>
      </c>
      <c r="G234" s="6"/>
      <c r="AA234" s="14" t="str">
        <f t="shared" si="7"/>
        <v/>
      </c>
      <c r="AB234" s="14"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4" customFormat="1" x14ac:dyDescent="0.25">
      <c r="A235" s="7">
        <v>223</v>
      </c>
      <c r="B235" s="6"/>
      <c r="C235" s="11"/>
      <c r="D235" s="220"/>
      <c r="E235" s="11"/>
      <c r="F235" s="205" t="str">
        <f t="shared" si="6"/>
        <v>N/A</v>
      </c>
      <c r="G235" s="6"/>
      <c r="AA235" s="14" t="str">
        <f t="shared" si="7"/>
        <v/>
      </c>
      <c r="AB235" s="14"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4" customFormat="1" x14ac:dyDescent="0.25">
      <c r="A236" s="7">
        <v>224</v>
      </c>
      <c r="B236" s="6"/>
      <c r="C236" s="11"/>
      <c r="D236" s="220"/>
      <c r="E236" s="11"/>
      <c r="F236" s="205" t="str">
        <f t="shared" si="6"/>
        <v>N/A</v>
      </c>
      <c r="G236" s="6"/>
      <c r="AA236" s="14" t="str">
        <f t="shared" si="7"/>
        <v/>
      </c>
      <c r="AB236" s="14"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4" customFormat="1" x14ac:dyDescent="0.25">
      <c r="A237" s="7">
        <v>225</v>
      </c>
      <c r="B237" s="6"/>
      <c r="C237" s="11"/>
      <c r="D237" s="220"/>
      <c r="E237" s="11"/>
      <c r="F237" s="205" t="str">
        <f t="shared" si="6"/>
        <v>N/A</v>
      </c>
      <c r="G237" s="6"/>
      <c r="AA237" s="14" t="str">
        <f t="shared" si="7"/>
        <v/>
      </c>
      <c r="AB237" s="14"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4" customFormat="1" x14ac:dyDescent="0.25">
      <c r="A238" s="7">
        <v>226</v>
      </c>
      <c r="B238" s="6"/>
      <c r="C238" s="11"/>
      <c r="D238" s="220"/>
      <c r="E238" s="11"/>
      <c r="F238" s="205" t="str">
        <f t="shared" si="6"/>
        <v>N/A</v>
      </c>
      <c r="G238" s="6"/>
      <c r="AA238" s="14" t="str">
        <f t="shared" si="7"/>
        <v/>
      </c>
      <c r="AB238" s="14"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4" customFormat="1" x14ac:dyDescent="0.25">
      <c r="A239" s="7">
        <v>227</v>
      </c>
      <c r="B239" s="6"/>
      <c r="C239" s="11"/>
      <c r="D239" s="220"/>
      <c r="E239" s="11"/>
      <c r="F239" s="205" t="str">
        <f t="shared" si="6"/>
        <v>N/A</v>
      </c>
      <c r="G239" s="6"/>
      <c r="AA239" s="14" t="str">
        <f t="shared" si="7"/>
        <v/>
      </c>
      <c r="AB239" s="14"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4" customFormat="1" x14ac:dyDescent="0.25">
      <c r="A240" s="7">
        <v>228</v>
      </c>
      <c r="B240" s="6"/>
      <c r="C240" s="11"/>
      <c r="D240" s="220"/>
      <c r="E240" s="11"/>
      <c r="F240" s="205" t="str">
        <f t="shared" si="6"/>
        <v>N/A</v>
      </c>
      <c r="G240" s="6"/>
      <c r="AA240" s="14" t="str">
        <f t="shared" si="7"/>
        <v/>
      </c>
      <c r="AB240" s="14"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4" customFormat="1" x14ac:dyDescent="0.25">
      <c r="A241" s="7">
        <v>229</v>
      </c>
      <c r="B241" s="6"/>
      <c r="C241" s="11"/>
      <c r="D241" s="220"/>
      <c r="E241" s="11"/>
      <c r="F241" s="205" t="str">
        <f t="shared" si="6"/>
        <v>N/A</v>
      </c>
      <c r="G241" s="6"/>
      <c r="AA241" s="14" t="str">
        <f t="shared" si="7"/>
        <v/>
      </c>
      <c r="AB241" s="14"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4" customFormat="1" x14ac:dyDescent="0.25">
      <c r="A242" s="7">
        <v>230</v>
      </c>
      <c r="B242" s="6"/>
      <c r="C242" s="11"/>
      <c r="D242" s="220"/>
      <c r="E242" s="11"/>
      <c r="F242" s="205" t="str">
        <f t="shared" si="6"/>
        <v>N/A</v>
      </c>
      <c r="G242" s="6"/>
      <c r="AA242" s="14" t="str">
        <f t="shared" si="7"/>
        <v/>
      </c>
      <c r="AB242" s="14"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4" customFormat="1" x14ac:dyDescent="0.25">
      <c r="A243" s="7">
        <v>231</v>
      </c>
      <c r="B243" s="6"/>
      <c r="C243" s="11"/>
      <c r="D243" s="220"/>
      <c r="E243" s="11"/>
      <c r="F243" s="205" t="str">
        <f t="shared" si="6"/>
        <v>N/A</v>
      </c>
      <c r="G243" s="6"/>
      <c r="AA243" s="14" t="str">
        <f t="shared" si="7"/>
        <v/>
      </c>
      <c r="AB243" s="14"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4" customFormat="1" x14ac:dyDescent="0.25">
      <c r="A244" s="7">
        <v>232</v>
      </c>
      <c r="B244" s="6"/>
      <c r="C244" s="11"/>
      <c r="D244" s="220"/>
      <c r="E244" s="11"/>
      <c r="F244" s="205" t="str">
        <f t="shared" si="6"/>
        <v>N/A</v>
      </c>
      <c r="G244" s="6"/>
      <c r="AA244" s="14" t="str">
        <f t="shared" si="7"/>
        <v/>
      </c>
      <c r="AB244" s="14"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4" customFormat="1" x14ac:dyDescent="0.25">
      <c r="A245" s="7">
        <v>233</v>
      </c>
      <c r="B245" s="6"/>
      <c r="C245" s="11"/>
      <c r="D245" s="220"/>
      <c r="E245" s="11"/>
      <c r="F245" s="205" t="str">
        <f t="shared" si="6"/>
        <v>N/A</v>
      </c>
      <c r="G245" s="6"/>
      <c r="AA245" s="14" t="str">
        <f t="shared" si="7"/>
        <v/>
      </c>
      <c r="AB245" s="14"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4" customFormat="1" x14ac:dyDescent="0.25">
      <c r="A246" s="7">
        <v>234</v>
      </c>
      <c r="B246" s="6"/>
      <c r="C246" s="11"/>
      <c r="D246" s="220"/>
      <c r="E246" s="11"/>
      <c r="F246" s="205" t="str">
        <f t="shared" si="6"/>
        <v>N/A</v>
      </c>
      <c r="G246" s="6"/>
      <c r="AA246" s="14" t="str">
        <f t="shared" si="7"/>
        <v/>
      </c>
      <c r="AB246" s="14"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4" customFormat="1" x14ac:dyDescent="0.25">
      <c r="A247" s="7">
        <v>235</v>
      </c>
      <c r="B247" s="6"/>
      <c r="C247" s="11"/>
      <c r="D247" s="220"/>
      <c r="E247" s="11"/>
      <c r="F247" s="205" t="str">
        <f t="shared" si="6"/>
        <v>N/A</v>
      </c>
      <c r="G247" s="6"/>
      <c r="AA247" s="14" t="str">
        <f t="shared" si="7"/>
        <v/>
      </c>
      <c r="AB247" s="14"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4" customFormat="1" x14ac:dyDescent="0.25">
      <c r="A248" s="7">
        <v>236</v>
      </c>
      <c r="B248" s="6"/>
      <c r="C248" s="11"/>
      <c r="D248" s="220"/>
      <c r="E248" s="11"/>
      <c r="F248" s="205" t="str">
        <f t="shared" si="6"/>
        <v>N/A</v>
      </c>
      <c r="G248" s="6"/>
      <c r="AA248" s="14" t="str">
        <f t="shared" si="7"/>
        <v/>
      </c>
      <c r="AB248" s="14"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4" customFormat="1" x14ac:dyDescent="0.25">
      <c r="A249" s="7">
        <v>237</v>
      </c>
      <c r="B249" s="6"/>
      <c r="C249" s="11"/>
      <c r="D249" s="220"/>
      <c r="E249" s="11"/>
      <c r="F249" s="205" t="str">
        <f t="shared" si="6"/>
        <v>N/A</v>
      </c>
      <c r="G249" s="6"/>
      <c r="AA249" s="14" t="str">
        <f t="shared" si="7"/>
        <v/>
      </c>
      <c r="AB249" s="14"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4" customFormat="1" x14ac:dyDescent="0.25">
      <c r="A250" s="7">
        <v>238</v>
      </c>
      <c r="B250" s="6"/>
      <c r="C250" s="11"/>
      <c r="D250" s="220"/>
      <c r="E250" s="11"/>
      <c r="F250" s="205" t="str">
        <f t="shared" si="6"/>
        <v>N/A</v>
      </c>
      <c r="G250" s="6"/>
      <c r="AA250" s="14" t="str">
        <f t="shared" si="7"/>
        <v/>
      </c>
      <c r="AB250" s="14"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4" customFormat="1" x14ac:dyDescent="0.25">
      <c r="A251" s="7">
        <v>239</v>
      </c>
      <c r="B251" s="6"/>
      <c r="C251" s="11"/>
      <c r="D251" s="220"/>
      <c r="E251" s="11"/>
      <c r="F251" s="205" t="str">
        <f t="shared" si="6"/>
        <v>N/A</v>
      </c>
      <c r="G251" s="6"/>
      <c r="AA251" s="14" t="str">
        <f t="shared" si="7"/>
        <v/>
      </c>
      <c r="AB251" s="14"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4" customFormat="1" x14ac:dyDescent="0.25">
      <c r="A252" s="7">
        <v>240</v>
      </c>
      <c r="B252" s="6"/>
      <c r="C252" s="11"/>
      <c r="D252" s="220"/>
      <c r="E252" s="11"/>
      <c r="F252" s="205" t="str">
        <f t="shared" si="6"/>
        <v>N/A</v>
      </c>
      <c r="G252" s="6"/>
      <c r="AA252" s="14" t="str">
        <f t="shared" si="7"/>
        <v/>
      </c>
      <c r="AB252" s="14"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4" customFormat="1" x14ac:dyDescent="0.25">
      <c r="A253" s="7">
        <v>241</v>
      </c>
      <c r="B253" s="6"/>
      <c r="C253" s="11"/>
      <c r="D253" s="220"/>
      <c r="E253" s="11"/>
      <c r="F253" s="205" t="str">
        <f t="shared" si="6"/>
        <v>N/A</v>
      </c>
      <c r="G253" s="6"/>
      <c r="AA253" s="14" t="str">
        <f t="shared" si="7"/>
        <v/>
      </c>
      <c r="AB253" s="14"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4" customFormat="1" x14ac:dyDescent="0.25">
      <c r="A254" s="7">
        <v>242</v>
      </c>
      <c r="B254" s="6"/>
      <c r="C254" s="11"/>
      <c r="D254" s="220"/>
      <c r="E254" s="11"/>
      <c r="F254" s="205" t="str">
        <f t="shared" si="6"/>
        <v>N/A</v>
      </c>
      <c r="G254" s="6"/>
      <c r="AA254" s="14" t="str">
        <f t="shared" si="7"/>
        <v/>
      </c>
      <c r="AB254" s="14"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4" customFormat="1" x14ac:dyDescent="0.25">
      <c r="A255" s="7">
        <v>243</v>
      </c>
      <c r="B255" s="6"/>
      <c r="C255" s="11"/>
      <c r="D255" s="220"/>
      <c r="E255" s="11"/>
      <c r="F255" s="205" t="str">
        <f t="shared" si="6"/>
        <v>N/A</v>
      </c>
      <c r="G255" s="6"/>
      <c r="AA255" s="14" t="str">
        <f t="shared" si="7"/>
        <v/>
      </c>
      <c r="AB255" s="14"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4" customFormat="1" x14ac:dyDescent="0.25">
      <c r="A256" s="7">
        <v>244</v>
      </c>
      <c r="B256" s="6"/>
      <c r="C256" s="11"/>
      <c r="D256" s="220"/>
      <c r="E256" s="11"/>
      <c r="F256" s="205" t="str">
        <f t="shared" si="6"/>
        <v>N/A</v>
      </c>
      <c r="G256" s="6"/>
      <c r="AA256" s="14" t="str">
        <f t="shared" si="7"/>
        <v/>
      </c>
      <c r="AB256" s="14"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4" customFormat="1" x14ac:dyDescent="0.25">
      <c r="A257" s="7">
        <v>245</v>
      </c>
      <c r="B257" s="6"/>
      <c r="C257" s="11"/>
      <c r="D257" s="220"/>
      <c r="E257" s="11"/>
      <c r="F257" s="205" t="str">
        <f t="shared" si="6"/>
        <v>N/A</v>
      </c>
      <c r="G257" s="6"/>
      <c r="AA257" s="14" t="str">
        <f t="shared" si="7"/>
        <v/>
      </c>
      <c r="AB257" s="14"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4" customFormat="1" x14ac:dyDescent="0.25">
      <c r="A258" s="7">
        <v>246</v>
      </c>
      <c r="B258" s="6"/>
      <c r="C258" s="11"/>
      <c r="D258" s="220"/>
      <c r="E258" s="11"/>
      <c r="F258" s="205" t="str">
        <f t="shared" si="6"/>
        <v>N/A</v>
      </c>
      <c r="G258" s="6"/>
      <c r="AA258" s="14" t="str">
        <f t="shared" si="7"/>
        <v/>
      </c>
      <c r="AB258" s="14"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4" customFormat="1" x14ac:dyDescent="0.25">
      <c r="A259" s="7">
        <v>247</v>
      </c>
      <c r="B259" s="6"/>
      <c r="C259" s="11"/>
      <c r="D259" s="220"/>
      <c r="E259" s="11"/>
      <c r="F259" s="205" t="str">
        <f t="shared" si="6"/>
        <v>N/A</v>
      </c>
      <c r="G259" s="6"/>
      <c r="AA259" s="14" t="str">
        <f t="shared" si="7"/>
        <v/>
      </c>
      <c r="AB259" s="14"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4" customFormat="1" x14ac:dyDescent="0.25">
      <c r="A260" s="7">
        <v>248</v>
      </c>
      <c r="B260" s="6"/>
      <c r="C260" s="11"/>
      <c r="D260" s="220"/>
      <c r="E260" s="11"/>
      <c r="F260" s="205" t="str">
        <f t="shared" si="6"/>
        <v>N/A</v>
      </c>
      <c r="G260" s="6"/>
      <c r="AA260" s="14" t="str">
        <f t="shared" si="7"/>
        <v/>
      </c>
      <c r="AB260" s="14"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4" customFormat="1" x14ac:dyDescent="0.25">
      <c r="A261" s="7">
        <v>249</v>
      </c>
      <c r="B261" s="6"/>
      <c r="C261" s="11"/>
      <c r="D261" s="220"/>
      <c r="E261" s="11"/>
      <c r="F261" s="205" t="str">
        <f t="shared" si="6"/>
        <v>N/A</v>
      </c>
      <c r="G261" s="6"/>
      <c r="AA261" s="14" t="str">
        <f t="shared" si="7"/>
        <v/>
      </c>
      <c r="AB261" s="14"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4" customFormat="1" x14ac:dyDescent="0.25">
      <c r="A262" s="7">
        <v>250</v>
      </c>
      <c r="B262" s="6"/>
      <c r="C262" s="11"/>
      <c r="D262" s="220"/>
      <c r="E262" s="11"/>
      <c r="F262" s="205" t="str">
        <f t="shared" si="6"/>
        <v>N/A</v>
      </c>
      <c r="G262" s="6"/>
      <c r="AA262" s="14" t="str">
        <f t="shared" si="7"/>
        <v/>
      </c>
      <c r="AB262" s="14"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4" customFormat="1" x14ac:dyDescent="0.25">
      <c r="A263" s="7">
        <v>251</v>
      </c>
      <c r="B263" s="6"/>
      <c r="C263" s="11"/>
      <c r="D263" s="220"/>
      <c r="E263" s="11"/>
      <c r="F263" s="205" t="str">
        <f t="shared" si="6"/>
        <v>N/A</v>
      </c>
      <c r="G263" s="6"/>
      <c r="AA263" s="14" t="str">
        <f t="shared" si="7"/>
        <v/>
      </c>
      <c r="AB263" s="14"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4" customFormat="1" x14ac:dyDescent="0.25">
      <c r="A264" s="7">
        <v>252</v>
      </c>
      <c r="B264" s="6"/>
      <c r="C264" s="11"/>
      <c r="D264" s="220"/>
      <c r="E264" s="11"/>
      <c r="F264" s="205" t="str">
        <f t="shared" si="6"/>
        <v>N/A</v>
      </c>
      <c r="G264" s="6"/>
      <c r="AA264" s="14" t="str">
        <f t="shared" si="7"/>
        <v/>
      </c>
      <c r="AB264" s="14"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4" customFormat="1" x14ac:dyDescent="0.25">
      <c r="A265" s="7">
        <v>253</v>
      </c>
      <c r="B265" s="6"/>
      <c r="C265" s="11"/>
      <c r="D265" s="220"/>
      <c r="E265" s="11"/>
      <c r="F265" s="205" t="str">
        <f t="shared" si="6"/>
        <v>N/A</v>
      </c>
      <c r="G265" s="6"/>
      <c r="AA265" s="14" t="str">
        <f t="shared" si="7"/>
        <v/>
      </c>
      <c r="AB265" s="14"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4" customFormat="1" x14ac:dyDescent="0.25">
      <c r="A266" s="7">
        <v>254</v>
      </c>
      <c r="B266" s="6"/>
      <c r="C266" s="11"/>
      <c r="D266" s="220"/>
      <c r="E266" s="11"/>
      <c r="F266" s="205" t="str">
        <f t="shared" si="6"/>
        <v>N/A</v>
      </c>
      <c r="G266" s="6"/>
      <c r="AA266" s="14" t="str">
        <f t="shared" si="7"/>
        <v/>
      </c>
      <c r="AB266" s="14"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4" customFormat="1" x14ac:dyDescent="0.25">
      <c r="A267" s="7">
        <v>255</v>
      </c>
      <c r="B267" s="6"/>
      <c r="C267" s="11"/>
      <c r="D267" s="220"/>
      <c r="E267" s="11"/>
      <c r="F267" s="205" t="str">
        <f t="shared" si="6"/>
        <v>N/A</v>
      </c>
      <c r="G267" s="6"/>
      <c r="AA267" s="14" t="str">
        <f t="shared" si="7"/>
        <v/>
      </c>
      <c r="AB267" s="14"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4" customFormat="1" x14ac:dyDescent="0.25">
      <c r="A268" s="7">
        <v>256</v>
      </c>
      <c r="B268" s="6"/>
      <c r="C268" s="11"/>
      <c r="D268" s="220"/>
      <c r="E268" s="11"/>
      <c r="F268" s="205" t="str">
        <f t="shared" si="6"/>
        <v>N/A</v>
      </c>
      <c r="G268" s="6"/>
      <c r="AA268" s="14" t="str">
        <f t="shared" si="7"/>
        <v/>
      </c>
      <c r="AB268" s="14"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4" customFormat="1" x14ac:dyDescent="0.25">
      <c r="A269" s="7">
        <v>257</v>
      </c>
      <c r="B269" s="6"/>
      <c r="C269" s="11"/>
      <c r="D269" s="220"/>
      <c r="E269" s="11"/>
      <c r="F269" s="205" t="str">
        <f t="shared" si="6"/>
        <v>N/A</v>
      </c>
      <c r="G269" s="6"/>
      <c r="AA269" s="14" t="str">
        <f t="shared" si="7"/>
        <v/>
      </c>
      <c r="AB269" s="14"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4" customFormat="1" x14ac:dyDescent="0.25">
      <c r="A270" s="7">
        <v>258</v>
      </c>
      <c r="B270" s="6"/>
      <c r="C270" s="11"/>
      <c r="D270" s="220"/>
      <c r="E270" s="11"/>
      <c r="F270" s="205" t="str">
        <f t="shared" ref="F270:F333" si="8">IF($D$10=$A$9,"N/A",$D$10)</f>
        <v>N/A</v>
      </c>
      <c r="G270" s="6"/>
      <c r="AA270" s="14" t="str">
        <f t="shared" ref="AA270:AA333" si="9">TRIM($D270)</f>
        <v/>
      </c>
      <c r="AB270" s="14"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4" customFormat="1" x14ac:dyDescent="0.25">
      <c r="A271" s="7">
        <v>259</v>
      </c>
      <c r="B271" s="6"/>
      <c r="C271" s="11"/>
      <c r="D271" s="220"/>
      <c r="E271" s="11"/>
      <c r="F271" s="205" t="str">
        <f t="shared" si="8"/>
        <v>N/A</v>
      </c>
      <c r="G271" s="6"/>
      <c r="AA271" s="14" t="str">
        <f t="shared" si="9"/>
        <v/>
      </c>
      <c r="AB271" s="14"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4" customFormat="1" x14ac:dyDescent="0.25">
      <c r="A272" s="7">
        <v>260</v>
      </c>
      <c r="B272" s="6"/>
      <c r="C272" s="11"/>
      <c r="D272" s="220"/>
      <c r="E272" s="11"/>
      <c r="F272" s="205" t="str">
        <f t="shared" si="8"/>
        <v>N/A</v>
      </c>
      <c r="G272" s="6"/>
      <c r="AA272" s="14" t="str">
        <f t="shared" si="9"/>
        <v/>
      </c>
      <c r="AB272" s="14"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4" customFormat="1" x14ac:dyDescent="0.25">
      <c r="A273" s="7">
        <v>261</v>
      </c>
      <c r="B273" s="6"/>
      <c r="C273" s="11"/>
      <c r="D273" s="220"/>
      <c r="E273" s="11"/>
      <c r="F273" s="205" t="str">
        <f t="shared" si="8"/>
        <v>N/A</v>
      </c>
      <c r="G273" s="6"/>
      <c r="AA273" s="14" t="str">
        <f t="shared" si="9"/>
        <v/>
      </c>
      <c r="AB273" s="14"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4" customFormat="1" x14ac:dyDescent="0.25">
      <c r="A274" s="7">
        <v>262</v>
      </c>
      <c r="B274" s="6"/>
      <c r="C274" s="11"/>
      <c r="D274" s="220"/>
      <c r="E274" s="11"/>
      <c r="F274" s="205" t="str">
        <f t="shared" si="8"/>
        <v>N/A</v>
      </c>
      <c r="G274" s="6"/>
      <c r="AA274" s="14" t="str">
        <f t="shared" si="9"/>
        <v/>
      </c>
      <c r="AB274" s="14"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4" customFormat="1" x14ac:dyDescent="0.25">
      <c r="A275" s="7">
        <v>263</v>
      </c>
      <c r="B275" s="6"/>
      <c r="C275" s="11"/>
      <c r="D275" s="220"/>
      <c r="E275" s="11"/>
      <c r="F275" s="205" t="str">
        <f t="shared" si="8"/>
        <v>N/A</v>
      </c>
      <c r="G275" s="6"/>
      <c r="AA275" s="14" t="str">
        <f t="shared" si="9"/>
        <v/>
      </c>
      <c r="AB275" s="14"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4" customFormat="1" x14ac:dyDescent="0.25">
      <c r="A276" s="7">
        <v>264</v>
      </c>
      <c r="B276" s="6"/>
      <c r="C276" s="11"/>
      <c r="D276" s="220"/>
      <c r="E276" s="11"/>
      <c r="F276" s="205" t="str">
        <f t="shared" si="8"/>
        <v>N/A</v>
      </c>
      <c r="G276" s="6"/>
      <c r="AA276" s="14" t="str">
        <f t="shared" si="9"/>
        <v/>
      </c>
      <c r="AB276" s="14"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4" customFormat="1" x14ac:dyDescent="0.25">
      <c r="A277" s="7">
        <v>265</v>
      </c>
      <c r="B277" s="6"/>
      <c r="C277" s="11"/>
      <c r="D277" s="220"/>
      <c r="E277" s="11"/>
      <c r="F277" s="205" t="str">
        <f t="shared" si="8"/>
        <v>N/A</v>
      </c>
      <c r="G277" s="6"/>
      <c r="AA277" s="14" t="str">
        <f t="shared" si="9"/>
        <v/>
      </c>
      <c r="AB277" s="14"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4" customFormat="1" x14ac:dyDescent="0.25">
      <c r="A278" s="7">
        <v>266</v>
      </c>
      <c r="B278" s="6"/>
      <c r="C278" s="11"/>
      <c r="D278" s="220"/>
      <c r="E278" s="11"/>
      <c r="F278" s="205" t="str">
        <f t="shared" si="8"/>
        <v>N/A</v>
      </c>
      <c r="G278" s="6"/>
      <c r="AA278" s="14" t="str">
        <f t="shared" si="9"/>
        <v/>
      </c>
      <c r="AB278" s="14"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4" customFormat="1" x14ac:dyDescent="0.25">
      <c r="A279" s="7">
        <v>267</v>
      </c>
      <c r="B279" s="6"/>
      <c r="C279" s="11"/>
      <c r="D279" s="220"/>
      <c r="E279" s="11"/>
      <c r="F279" s="205" t="str">
        <f t="shared" si="8"/>
        <v>N/A</v>
      </c>
      <c r="G279" s="6"/>
      <c r="AA279" s="14" t="str">
        <f t="shared" si="9"/>
        <v/>
      </c>
      <c r="AB279" s="14"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4" customFormat="1" x14ac:dyDescent="0.25">
      <c r="A280" s="7">
        <v>268</v>
      </c>
      <c r="B280" s="6"/>
      <c r="C280" s="11"/>
      <c r="D280" s="220"/>
      <c r="E280" s="11"/>
      <c r="F280" s="205" t="str">
        <f t="shared" si="8"/>
        <v>N/A</v>
      </c>
      <c r="G280" s="6"/>
      <c r="AA280" s="14" t="str">
        <f t="shared" si="9"/>
        <v/>
      </c>
      <c r="AB280" s="14"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4" customFormat="1" x14ac:dyDescent="0.25">
      <c r="A281" s="7">
        <v>269</v>
      </c>
      <c r="B281" s="6"/>
      <c r="C281" s="11"/>
      <c r="D281" s="220"/>
      <c r="E281" s="11"/>
      <c r="F281" s="205" t="str">
        <f t="shared" si="8"/>
        <v>N/A</v>
      </c>
      <c r="G281" s="6"/>
      <c r="AA281" s="14" t="str">
        <f t="shared" si="9"/>
        <v/>
      </c>
      <c r="AB281" s="14"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4" customFormat="1" x14ac:dyDescent="0.25">
      <c r="A282" s="7">
        <v>270</v>
      </c>
      <c r="B282" s="6"/>
      <c r="C282" s="11"/>
      <c r="D282" s="220"/>
      <c r="E282" s="11"/>
      <c r="F282" s="205" t="str">
        <f t="shared" si="8"/>
        <v>N/A</v>
      </c>
      <c r="G282" s="6"/>
      <c r="AA282" s="14" t="str">
        <f t="shared" si="9"/>
        <v/>
      </c>
      <c r="AB282" s="14"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4" customFormat="1" x14ac:dyDescent="0.25">
      <c r="A283" s="7">
        <v>271</v>
      </c>
      <c r="B283" s="6"/>
      <c r="C283" s="11"/>
      <c r="D283" s="220"/>
      <c r="E283" s="11"/>
      <c r="F283" s="205" t="str">
        <f t="shared" si="8"/>
        <v>N/A</v>
      </c>
      <c r="G283" s="6"/>
      <c r="AA283" s="14" t="str">
        <f t="shared" si="9"/>
        <v/>
      </c>
      <c r="AB283" s="14"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4" customFormat="1" x14ac:dyDescent="0.25">
      <c r="A284" s="7">
        <v>272</v>
      </c>
      <c r="B284" s="6"/>
      <c r="C284" s="11"/>
      <c r="D284" s="220"/>
      <c r="E284" s="11"/>
      <c r="F284" s="205" t="str">
        <f t="shared" si="8"/>
        <v>N/A</v>
      </c>
      <c r="G284" s="6"/>
      <c r="AA284" s="14" t="str">
        <f t="shared" si="9"/>
        <v/>
      </c>
      <c r="AB284" s="14"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4" customFormat="1" x14ac:dyDescent="0.25">
      <c r="A285" s="7">
        <v>273</v>
      </c>
      <c r="B285" s="6"/>
      <c r="C285" s="11"/>
      <c r="D285" s="220"/>
      <c r="E285" s="11"/>
      <c r="F285" s="205" t="str">
        <f t="shared" si="8"/>
        <v>N/A</v>
      </c>
      <c r="G285" s="6"/>
      <c r="AA285" s="14" t="str">
        <f t="shared" si="9"/>
        <v/>
      </c>
      <c r="AB285" s="14"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4" customFormat="1" x14ac:dyDescent="0.25">
      <c r="A286" s="7">
        <v>274</v>
      </c>
      <c r="B286" s="6"/>
      <c r="C286" s="11"/>
      <c r="D286" s="220"/>
      <c r="E286" s="11"/>
      <c r="F286" s="205" t="str">
        <f t="shared" si="8"/>
        <v>N/A</v>
      </c>
      <c r="G286" s="6"/>
      <c r="AA286" s="14" t="str">
        <f t="shared" si="9"/>
        <v/>
      </c>
      <c r="AB286" s="14"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4" customFormat="1" x14ac:dyDescent="0.25">
      <c r="A287" s="7">
        <v>275</v>
      </c>
      <c r="B287" s="6"/>
      <c r="C287" s="11"/>
      <c r="D287" s="220"/>
      <c r="E287" s="11"/>
      <c r="F287" s="205" t="str">
        <f t="shared" si="8"/>
        <v>N/A</v>
      </c>
      <c r="G287" s="6"/>
      <c r="AA287" s="14" t="str">
        <f t="shared" si="9"/>
        <v/>
      </c>
      <c r="AB287" s="14"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4" customFormat="1" x14ac:dyDescent="0.25">
      <c r="A288" s="7">
        <v>276</v>
      </c>
      <c r="B288" s="6"/>
      <c r="C288" s="11"/>
      <c r="D288" s="220"/>
      <c r="E288" s="11"/>
      <c r="F288" s="205" t="str">
        <f t="shared" si="8"/>
        <v>N/A</v>
      </c>
      <c r="G288" s="6"/>
      <c r="AA288" s="14" t="str">
        <f t="shared" si="9"/>
        <v/>
      </c>
      <c r="AB288" s="14"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4" customFormat="1" x14ac:dyDescent="0.25">
      <c r="A289" s="7">
        <v>277</v>
      </c>
      <c r="B289" s="6"/>
      <c r="C289" s="11"/>
      <c r="D289" s="220"/>
      <c r="E289" s="11"/>
      <c r="F289" s="205" t="str">
        <f t="shared" si="8"/>
        <v>N/A</v>
      </c>
      <c r="G289" s="6"/>
      <c r="AA289" s="14" t="str">
        <f t="shared" si="9"/>
        <v/>
      </c>
      <c r="AB289" s="14"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4" customFormat="1" x14ac:dyDescent="0.25">
      <c r="A290" s="7">
        <v>278</v>
      </c>
      <c r="B290" s="6"/>
      <c r="C290" s="11"/>
      <c r="D290" s="220"/>
      <c r="E290" s="11"/>
      <c r="F290" s="205" t="str">
        <f t="shared" si="8"/>
        <v>N/A</v>
      </c>
      <c r="G290" s="6"/>
      <c r="AA290" s="14" t="str">
        <f t="shared" si="9"/>
        <v/>
      </c>
      <c r="AB290" s="14"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4" customFormat="1" x14ac:dyDescent="0.25">
      <c r="A291" s="7">
        <v>279</v>
      </c>
      <c r="B291" s="6"/>
      <c r="C291" s="11"/>
      <c r="D291" s="220"/>
      <c r="E291" s="11"/>
      <c r="F291" s="205" t="str">
        <f t="shared" si="8"/>
        <v>N/A</v>
      </c>
      <c r="G291" s="6"/>
      <c r="AA291" s="14" t="str">
        <f t="shared" si="9"/>
        <v/>
      </c>
      <c r="AB291" s="14"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4" customFormat="1" x14ac:dyDescent="0.25">
      <c r="A292" s="7">
        <v>280</v>
      </c>
      <c r="B292" s="6"/>
      <c r="C292" s="11"/>
      <c r="D292" s="220"/>
      <c r="E292" s="11"/>
      <c r="F292" s="205" t="str">
        <f t="shared" si="8"/>
        <v>N/A</v>
      </c>
      <c r="G292" s="6"/>
      <c r="AA292" s="14" t="str">
        <f t="shared" si="9"/>
        <v/>
      </c>
      <c r="AB292" s="14"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4" customFormat="1" x14ac:dyDescent="0.25">
      <c r="A293" s="7">
        <v>281</v>
      </c>
      <c r="B293" s="6"/>
      <c r="C293" s="11"/>
      <c r="D293" s="220"/>
      <c r="E293" s="11"/>
      <c r="F293" s="205" t="str">
        <f t="shared" si="8"/>
        <v>N/A</v>
      </c>
      <c r="G293" s="6"/>
      <c r="AA293" s="14" t="str">
        <f t="shared" si="9"/>
        <v/>
      </c>
      <c r="AB293" s="14"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4" customFormat="1" x14ac:dyDescent="0.25">
      <c r="A294" s="7">
        <v>282</v>
      </c>
      <c r="B294" s="6"/>
      <c r="C294" s="11"/>
      <c r="D294" s="220"/>
      <c r="E294" s="11"/>
      <c r="F294" s="205" t="str">
        <f t="shared" si="8"/>
        <v>N/A</v>
      </c>
      <c r="G294" s="6"/>
      <c r="AA294" s="14" t="str">
        <f t="shared" si="9"/>
        <v/>
      </c>
      <c r="AB294" s="14"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4" customFormat="1" x14ac:dyDescent="0.25">
      <c r="A295" s="7">
        <v>283</v>
      </c>
      <c r="B295" s="6"/>
      <c r="C295" s="11"/>
      <c r="D295" s="220"/>
      <c r="E295" s="11"/>
      <c r="F295" s="205" t="str">
        <f t="shared" si="8"/>
        <v>N/A</v>
      </c>
      <c r="G295" s="6"/>
      <c r="AA295" s="14" t="str">
        <f t="shared" si="9"/>
        <v/>
      </c>
      <c r="AB295" s="14"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4" customFormat="1" x14ac:dyDescent="0.25">
      <c r="A296" s="7">
        <v>284</v>
      </c>
      <c r="B296" s="6"/>
      <c r="C296" s="11"/>
      <c r="D296" s="220"/>
      <c r="E296" s="11"/>
      <c r="F296" s="205" t="str">
        <f t="shared" si="8"/>
        <v>N/A</v>
      </c>
      <c r="G296" s="6"/>
      <c r="AA296" s="14" t="str">
        <f t="shared" si="9"/>
        <v/>
      </c>
      <c r="AB296" s="14"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4" customFormat="1" x14ac:dyDescent="0.25">
      <c r="A297" s="7">
        <v>285</v>
      </c>
      <c r="B297" s="6"/>
      <c r="C297" s="11"/>
      <c r="D297" s="220"/>
      <c r="E297" s="11"/>
      <c r="F297" s="205" t="str">
        <f t="shared" si="8"/>
        <v>N/A</v>
      </c>
      <c r="G297" s="6"/>
      <c r="AA297" s="14" t="str">
        <f t="shared" si="9"/>
        <v/>
      </c>
      <c r="AB297" s="14"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4" customFormat="1" x14ac:dyDescent="0.25">
      <c r="A298" s="7">
        <v>286</v>
      </c>
      <c r="B298" s="6"/>
      <c r="C298" s="11"/>
      <c r="D298" s="220"/>
      <c r="E298" s="11"/>
      <c r="F298" s="205" t="str">
        <f t="shared" si="8"/>
        <v>N/A</v>
      </c>
      <c r="G298" s="6"/>
      <c r="AA298" s="14" t="str">
        <f t="shared" si="9"/>
        <v/>
      </c>
      <c r="AB298" s="14"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4" customFormat="1" x14ac:dyDescent="0.25">
      <c r="A299" s="7">
        <v>287</v>
      </c>
      <c r="B299" s="6"/>
      <c r="C299" s="11"/>
      <c r="D299" s="220"/>
      <c r="E299" s="11"/>
      <c r="F299" s="205" t="str">
        <f t="shared" si="8"/>
        <v>N/A</v>
      </c>
      <c r="G299" s="6"/>
      <c r="AA299" s="14" t="str">
        <f t="shared" si="9"/>
        <v/>
      </c>
      <c r="AB299" s="14"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4" customFormat="1" x14ac:dyDescent="0.25">
      <c r="A300" s="7">
        <v>288</v>
      </c>
      <c r="B300" s="6"/>
      <c r="C300" s="11"/>
      <c r="D300" s="220"/>
      <c r="E300" s="11"/>
      <c r="F300" s="205" t="str">
        <f t="shared" si="8"/>
        <v>N/A</v>
      </c>
      <c r="G300" s="6"/>
      <c r="AA300" s="14" t="str">
        <f t="shared" si="9"/>
        <v/>
      </c>
      <c r="AB300" s="14"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4" customFormat="1" x14ac:dyDescent="0.25">
      <c r="A301" s="7">
        <v>289</v>
      </c>
      <c r="B301" s="6"/>
      <c r="C301" s="11"/>
      <c r="D301" s="220"/>
      <c r="E301" s="11"/>
      <c r="F301" s="205" t="str">
        <f t="shared" si="8"/>
        <v>N/A</v>
      </c>
      <c r="G301" s="6"/>
      <c r="AA301" s="14" t="str">
        <f t="shared" si="9"/>
        <v/>
      </c>
      <c r="AB301" s="14"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4" customFormat="1" x14ac:dyDescent="0.25">
      <c r="A302" s="7">
        <v>290</v>
      </c>
      <c r="B302" s="6"/>
      <c r="C302" s="11"/>
      <c r="D302" s="220"/>
      <c r="E302" s="11"/>
      <c r="F302" s="205" t="str">
        <f t="shared" si="8"/>
        <v>N/A</v>
      </c>
      <c r="G302" s="6"/>
      <c r="AA302" s="14" t="str">
        <f t="shared" si="9"/>
        <v/>
      </c>
      <c r="AB302" s="14"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4" customFormat="1" x14ac:dyDescent="0.25">
      <c r="A303" s="7">
        <v>291</v>
      </c>
      <c r="B303" s="6"/>
      <c r="C303" s="11"/>
      <c r="D303" s="220"/>
      <c r="E303" s="11"/>
      <c r="F303" s="205" t="str">
        <f t="shared" si="8"/>
        <v>N/A</v>
      </c>
      <c r="G303" s="6"/>
      <c r="AA303" s="14" t="str">
        <f t="shared" si="9"/>
        <v/>
      </c>
      <c r="AB303" s="14"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4" customFormat="1" x14ac:dyDescent="0.25">
      <c r="A304" s="7">
        <v>292</v>
      </c>
      <c r="B304" s="6"/>
      <c r="C304" s="11"/>
      <c r="D304" s="220"/>
      <c r="E304" s="11"/>
      <c r="F304" s="205" t="str">
        <f t="shared" si="8"/>
        <v>N/A</v>
      </c>
      <c r="G304" s="6"/>
      <c r="AA304" s="14" t="str">
        <f t="shared" si="9"/>
        <v/>
      </c>
      <c r="AB304" s="14"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4" customFormat="1" x14ac:dyDescent="0.25">
      <c r="A305" s="7">
        <v>293</v>
      </c>
      <c r="B305" s="6"/>
      <c r="C305" s="11"/>
      <c r="D305" s="220"/>
      <c r="E305" s="11"/>
      <c r="F305" s="205" t="str">
        <f t="shared" si="8"/>
        <v>N/A</v>
      </c>
      <c r="G305" s="6"/>
      <c r="AA305" s="14" t="str">
        <f t="shared" si="9"/>
        <v/>
      </c>
      <c r="AB305" s="14"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4" customFormat="1" x14ac:dyDescent="0.25">
      <c r="A306" s="7">
        <v>294</v>
      </c>
      <c r="B306" s="6"/>
      <c r="C306" s="11"/>
      <c r="D306" s="220"/>
      <c r="E306" s="11"/>
      <c r="F306" s="205" t="str">
        <f t="shared" si="8"/>
        <v>N/A</v>
      </c>
      <c r="G306" s="6"/>
      <c r="AA306" s="14" t="str">
        <f t="shared" si="9"/>
        <v/>
      </c>
      <c r="AB306" s="14"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4" customFormat="1" x14ac:dyDescent="0.25">
      <c r="A307" s="7">
        <v>295</v>
      </c>
      <c r="B307" s="6"/>
      <c r="C307" s="11"/>
      <c r="D307" s="220"/>
      <c r="E307" s="11"/>
      <c r="F307" s="205" t="str">
        <f t="shared" si="8"/>
        <v>N/A</v>
      </c>
      <c r="G307" s="6"/>
      <c r="AA307" s="14" t="str">
        <f t="shared" si="9"/>
        <v/>
      </c>
      <c r="AB307" s="14"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4" customFormat="1" x14ac:dyDescent="0.25">
      <c r="A308" s="7">
        <v>296</v>
      </c>
      <c r="B308" s="6"/>
      <c r="C308" s="11"/>
      <c r="D308" s="220"/>
      <c r="E308" s="11"/>
      <c r="F308" s="205" t="str">
        <f t="shared" si="8"/>
        <v>N/A</v>
      </c>
      <c r="G308" s="6"/>
      <c r="AA308" s="14" t="str">
        <f t="shared" si="9"/>
        <v/>
      </c>
      <c r="AB308" s="14"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4" customFormat="1" x14ac:dyDescent="0.25">
      <c r="A309" s="7">
        <v>297</v>
      </c>
      <c r="B309" s="6"/>
      <c r="C309" s="11"/>
      <c r="D309" s="220"/>
      <c r="E309" s="11"/>
      <c r="F309" s="205" t="str">
        <f t="shared" si="8"/>
        <v>N/A</v>
      </c>
      <c r="G309" s="6"/>
      <c r="AA309" s="14" t="str">
        <f t="shared" si="9"/>
        <v/>
      </c>
      <c r="AB309" s="14"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4" customFormat="1" x14ac:dyDescent="0.25">
      <c r="A310" s="7">
        <v>298</v>
      </c>
      <c r="B310" s="6"/>
      <c r="C310" s="11"/>
      <c r="D310" s="220"/>
      <c r="E310" s="11"/>
      <c r="F310" s="205" t="str">
        <f t="shared" si="8"/>
        <v>N/A</v>
      </c>
      <c r="G310" s="6"/>
      <c r="AA310" s="14" t="str">
        <f t="shared" si="9"/>
        <v/>
      </c>
      <c r="AB310" s="14"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4" customFormat="1" x14ac:dyDescent="0.25">
      <c r="A311" s="7">
        <v>299</v>
      </c>
      <c r="B311" s="6"/>
      <c r="C311" s="11"/>
      <c r="D311" s="220"/>
      <c r="E311" s="11"/>
      <c r="F311" s="205" t="str">
        <f t="shared" si="8"/>
        <v>N/A</v>
      </c>
      <c r="G311" s="6"/>
      <c r="AA311" s="14" t="str">
        <f t="shared" si="9"/>
        <v/>
      </c>
      <c r="AB311" s="14"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4" customFormat="1" x14ac:dyDescent="0.25">
      <c r="A312" s="7">
        <v>300</v>
      </c>
      <c r="B312" s="6"/>
      <c r="C312" s="11"/>
      <c r="D312" s="220"/>
      <c r="E312" s="11"/>
      <c r="F312" s="205" t="str">
        <f t="shared" si="8"/>
        <v>N/A</v>
      </c>
      <c r="G312" s="6"/>
      <c r="AA312" s="14" t="str">
        <f t="shared" si="9"/>
        <v/>
      </c>
      <c r="AB312" s="14"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4" customFormat="1" x14ac:dyDescent="0.25">
      <c r="A313" s="7">
        <v>301</v>
      </c>
      <c r="B313" s="6"/>
      <c r="C313" s="11"/>
      <c r="D313" s="220"/>
      <c r="E313" s="11"/>
      <c r="F313" s="205" t="str">
        <f t="shared" si="8"/>
        <v>N/A</v>
      </c>
      <c r="G313" s="6"/>
      <c r="AA313" s="14" t="str">
        <f t="shared" si="9"/>
        <v/>
      </c>
      <c r="AB313" s="14"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4" customFormat="1" x14ac:dyDescent="0.25">
      <c r="A314" s="7">
        <v>302</v>
      </c>
      <c r="B314" s="6"/>
      <c r="C314" s="11"/>
      <c r="D314" s="220"/>
      <c r="E314" s="11"/>
      <c r="F314" s="205" t="str">
        <f t="shared" si="8"/>
        <v>N/A</v>
      </c>
      <c r="G314" s="6"/>
      <c r="AA314" s="14" t="str">
        <f t="shared" si="9"/>
        <v/>
      </c>
      <c r="AB314" s="14"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4" customFormat="1" x14ac:dyDescent="0.25">
      <c r="A315" s="7">
        <v>303</v>
      </c>
      <c r="B315" s="6"/>
      <c r="C315" s="11"/>
      <c r="D315" s="220"/>
      <c r="E315" s="11"/>
      <c r="F315" s="205" t="str">
        <f t="shared" si="8"/>
        <v>N/A</v>
      </c>
      <c r="G315" s="6"/>
      <c r="AA315" s="14" t="str">
        <f t="shared" si="9"/>
        <v/>
      </c>
      <c r="AB315" s="14"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4" customFormat="1" x14ac:dyDescent="0.25">
      <c r="A316" s="7">
        <v>304</v>
      </c>
      <c r="B316" s="6"/>
      <c r="C316" s="11"/>
      <c r="D316" s="220"/>
      <c r="E316" s="11"/>
      <c r="F316" s="205" t="str">
        <f t="shared" si="8"/>
        <v>N/A</v>
      </c>
      <c r="G316" s="6"/>
      <c r="AA316" s="14" t="str">
        <f t="shared" si="9"/>
        <v/>
      </c>
      <c r="AB316" s="14"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4" customFormat="1" x14ac:dyDescent="0.25">
      <c r="A317" s="7">
        <v>305</v>
      </c>
      <c r="B317" s="6"/>
      <c r="C317" s="11"/>
      <c r="D317" s="220"/>
      <c r="E317" s="11"/>
      <c r="F317" s="205" t="str">
        <f t="shared" si="8"/>
        <v>N/A</v>
      </c>
      <c r="G317" s="6"/>
      <c r="AA317" s="14" t="str">
        <f t="shared" si="9"/>
        <v/>
      </c>
      <c r="AB317" s="14"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4" customFormat="1" x14ac:dyDescent="0.25">
      <c r="A318" s="7">
        <v>306</v>
      </c>
      <c r="B318" s="6"/>
      <c r="C318" s="11"/>
      <c r="D318" s="220"/>
      <c r="E318" s="11"/>
      <c r="F318" s="205" t="str">
        <f t="shared" si="8"/>
        <v>N/A</v>
      </c>
      <c r="G318" s="6"/>
      <c r="AA318" s="14" t="str">
        <f t="shared" si="9"/>
        <v/>
      </c>
      <c r="AB318" s="14"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4" customFormat="1" x14ac:dyDescent="0.25">
      <c r="A319" s="7">
        <v>307</v>
      </c>
      <c r="B319" s="6"/>
      <c r="C319" s="11"/>
      <c r="D319" s="220"/>
      <c r="E319" s="11"/>
      <c r="F319" s="205" t="str">
        <f t="shared" si="8"/>
        <v>N/A</v>
      </c>
      <c r="G319" s="6"/>
      <c r="AA319" s="14" t="str">
        <f t="shared" si="9"/>
        <v/>
      </c>
      <c r="AB319" s="14"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4" customFormat="1" x14ac:dyDescent="0.25">
      <c r="A320" s="7">
        <v>308</v>
      </c>
      <c r="B320" s="6"/>
      <c r="C320" s="11"/>
      <c r="D320" s="220"/>
      <c r="E320" s="11"/>
      <c r="F320" s="205" t="str">
        <f t="shared" si="8"/>
        <v>N/A</v>
      </c>
      <c r="G320" s="6"/>
      <c r="AA320" s="14" t="str">
        <f t="shared" si="9"/>
        <v/>
      </c>
      <c r="AB320" s="14"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4" customFormat="1" x14ac:dyDescent="0.25">
      <c r="A321" s="7">
        <v>309</v>
      </c>
      <c r="B321" s="6"/>
      <c r="C321" s="11"/>
      <c r="D321" s="220"/>
      <c r="E321" s="11"/>
      <c r="F321" s="205" t="str">
        <f t="shared" si="8"/>
        <v>N/A</v>
      </c>
      <c r="G321" s="6"/>
      <c r="AA321" s="14" t="str">
        <f t="shared" si="9"/>
        <v/>
      </c>
      <c r="AB321" s="14"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4" customFormat="1" x14ac:dyDescent="0.25">
      <c r="A322" s="7">
        <v>310</v>
      </c>
      <c r="B322" s="6"/>
      <c r="C322" s="11"/>
      <c r="D322" s="220"/>
      <c r="E322" s="11"/>
      <c r="F322" s="205" t="str">
        <f t="shared" si="8"/>
        <v>N/A</v>
      </c>
      <c r="G322" s="6"/>
      <c r="AA322" s="14" t="str">
        <f t="shared" si="9"/>
        <v/>
      </c>
      <c r="AB322" s="14"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4" customFormat="1" x14ac:dyDescent="0.25">
      <c r="A323" s="7">
        <v>311</v>
      </c>
      <c r="B323" s="6"/>
      <c r="C323" s="11"/>
      <c r="D323" s="220"/>
      <c r="E323" s="11"/>
      <c r="F323" s="205" t="str">
        <f t="shared" si="8"/>
        <v>N/A</v>
      </c>
      <c r="G323" s="6"/>
      <c r="AA323" s="14" t="str">
        <f t="shared" si="9"/>
        <v/>
      </c>
      <c r="AB323" s="14"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4" customFormat="1" x14ac:dyDescent="0.25">
      <c r="A324" s="7">
        <v>312</v>
      </c>
      <c r="B324" s="6"/>
      <c r="C324" s="11"/>
      <c r="D324" s="220"/>
      <c r="E324" s="11"/>
      <c r="F324" s="205" t="str">
        <f t="shared" si="8"/>
        <v>N/A</v>
      </c>
      <c r="G324" s="6"/>
      <c r="AA324" s="14" t="str">
        <f t="shared" si="9"/>
        <v/>
      </c>
      <c r="AB324" s="14"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4" customFormat="1" x14ac:dyDescent="0.25">
      <c r="A325" s="7">
        <v>313</v>
      </c>
      <c r="B325" s="6"/>
      <c r="C325" s="11"/>
      <c r="D325" s="220"/>
      <c r="E325" s="11"/>
      <c r="F325" s="205" t="str">
        <f t="shared" si="8"/>
        <v>N/A</v>
      </c>
      <c r="G325" s="6"/>
      <c r="AA325" s="14" t="str">
        <f t="shared" si="9"/>
        <v/>
      </c>
      <c r="AB325" s="14"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4" customFormat="1" x14ac:dyDescent="0.25">
      <c r="A326" s="7">
        <v>314</v>
      </c>
      <c r="B326" s="6"/>
      <c r="C326" s="11"/>
      <c r="D326" s="220"/>
      <c r="E326" s="11"/>
      <c r="F326" s="205" t="str">
        <f t="shared" si="8"/>
        <v>N/A</v>
      </c>
      <c r="G326" s="6"/>
      <c r="AA326" s="14" t="str">
        <f t="shared" si="9"/>
        <v/>
      </c>
      <c r="AB326" s="14"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4" customFormat="1" x14ac:dyDescent="0.25">
      <c r="A327" s="7">
        <v>315</v>
      </c>
      <c r="B327" s="6"/>
      <c r="C327" s="11"/>
      <c r="D327" s="220"/>
      <c r="E327" s="11"/>
      <c r="F327" s="205" t="str">
        <f t="shared" si="8"/>
        <v>N/A</v>
      </c>
      <c r="G327" s="6"/>
      <c r="AA327" s="14" t="str">
        <f t="shared" si="9"/>
        <v/>
      </c>
      <c r="AB327" s="14"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4" customFormat="1" x14ac:dyDescent="0.25">
      <c r="A328" s="7">
        <v>316</v>
      </c>
      <c r="B328" s="6"/>
      <c r="C328" s="11"/>
      <c r="D328" s="220"/>
      <c r="E328" s="11"/>
      <c r="F328" s="205" t="str">
        <f t="shared" si="8"/>
        <v>N/A</v>
      </c>
      <c r="G328" s="6"/>
      <c r="AA328" s="14" t="str">
        <f t="shared" si="9"/>
        <v/>
      </c>
      <c r="AB328" s="14"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4" customFormat="1" x14ac:dyDescent="0.25">
      <c r="A329" s="7">
        <v>317</v>
      </c>
      <c r="B329" s="6"/>
      <c r="C329" s="11"/>
      <c r="D329" s="220"/>
      <c r="E329" s="11"/>
      <c r="F329" s="205" t="str">
        <f t="shared" si="8"/>
        <v>N/A</v>
      </c>
      <c r="G329" s="6"/>
      <c r="AA329" s="14" t="str">
        <f t="shared" si="9"/>
        <v/>
      </c>
      <c r="AB329" s="14"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4" customFormat="1" x14ac:dyDescent="0.25">
      <c r="A330" s="7">
        <v>318</v>
      </c>
      <c r="B330" s="6"/>
      <c r="C330" s="11"/>
      <c r="D330" s="220"/>
      <c r="E330" s="11"/>
      <c r="F330" s="205" t="str">
        <f t="shared" si="8"/>
        <v>N/A</v>
      </c>
      <c r="G330" s="6"/>
      <c r="AA330" s="14" t="str">
        <f t="shared" si="9"/>
        <v/>
      </c>
      <c r="AB330" s="14"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4" customFormat="1" x14ac:dyDescent="0.25">
      <c r="A331" s="7">
        <v>319</v>
      </c>
      <c r="B331" s="6"/>
      <c r="C331" s="11"/>
      <c r="D331" s="220"/>
      <c r="E331" s="11"/>
      <c r="F331" s="205" t="str">
        <f t="shared" si="8"/>
        <v>N/A</v>
      </c>
      <c r="G331" s="6"/>
      <c r="AA331" s="14" t="str">
        <f t="shared" si="9"/>
        <v/>
      </c>
      <c r="AB331" s="14"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4" customFormat="1" x14ac:dyDescent="0.25">
      <c r="A332" s="7">
        <v>320</v>
      </c>
      <c r="B332" s="6"/>
      <c r="C332" s="11"/>
      <c r="D332" s="220"/>
      <c r="E332" s="11"/>
      <c r="F332" s="205" t="str">
        <f t="shared" si="8"/>
        <v>N/A</v>
      </c>
      <c r="G332" s="6"/>
      <c r="AA332" s="14" t="str">
        <f t="shared" si="9"/>
        <v/>
      </c>
      <c r="AB332" s="14"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4" customFormat="1" x14ac:dyDescent="0.25">
      <c r="A333" s="7">
        <v>321</v>
      </c>
      <c r="B333" s="6"/>
      <c r="C333" s="11"/>
      <c r="D333" s="220"/>
      <c r="E333" s="11"/>
      <c r="F333" s="205" t="str">
        <f t="shared" si="8"/>
        <v>N/A</v>
      </c>
      <c r="G333" s="6"/>
      <c r="AA333" s="14" t="str">
        <f t="shared" si="9"/>
        <v/>
      </c>
      <c r="AB333" s="14"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4" customFormat="1" x14ac:dyDescent="0.25">
      <c r="A334" s="7">
        <v>322</v>
      </c>
      <c r="B334" s="6"/>
      <c r="C334" s="11"/>
      <c r="D334" s="220"/>
      <c r="E334" s="11"/>
      <c r="F334" s="205" t="str">
        <f t="shared" ref="F334:F397" si="10">IF($D$10=$A$9,"N/A",$D$10)</f>
        <v>N/A</v>
      </c>
      <c r="G334" s="6"/>
      <c r="AA334" s="14" t="str">
        <f t="shared" ref="AA334:AA397" si="11">TRIM($D334)</f>
        <v/>
      </c>
      <c r="AB334" s="14"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4" customFormat="1" x14ac:dyDescent="0.25">
      <c r="A335" s="7">
        <v>323</v>
      </c>
      <c r="B335" s="6"/>
      <c r="C335" s="11"/>
      <c r="D335" s="220"/>
      <c r="E335" s="11"/>
      <c r="F335" s="205" t="str">
        <f t="shared" si="10"/>
        <v>N/A</v>
      </c>
      <c r="G335" s="6"/>
      <c r="AA335" s="14" t="str">
        <f t="shared" si="11"/>
        <v/>
      </c>
      <c r="AB335" s="14"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4" customFormat="1" x14ac:dyDescent="0.25">
      <c r="A336" s="7">
        <v>324</v>
      </c>
      <c r="B336" s="6"/>
      <c r="C336" s="11"/>
      <c r="D336" s="220"/>
      <c r="E336" s="11"/>
      <c r="F336" s="205" t="str">
        <f t="shared" si="10"/>
        <v>N/A</v>
      </c>
      <c r="G336" s="6"/>
      <c r="AA336" s="14" t="str">
        <f t="shared" si="11"/>
        <v/>
      </c>
      <c r="AB336" s="14"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4" customFormat="1" x14ac:dyDescent="0.25">
      <c r="A337" s="7">
        <v>325</v>
      </c>
      <c r="B337" s="6"/>
      <c r="C337" s="11"/>
      <c r="D337" s="220"/>
      <c r="E337" s="11"/>
      <c r="F337" s="205" t="str">
        <f t="shared" si="10"/>
        <v>N/A</v>
      </c>
      <c r="G337" s="6"/>
      <c r="AA337" s="14" t="str">
        <f t="shared" si="11"/>
        <v/>
      </c>
      <c r="AB337" s="14"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4" customFormat="1" x14ac:dyDescent="0.25">
      <c r="A338" s="7">
        <v>326</v>
      </c>
      <c r="B338" s="6"/>
      <c r="C338" s="11"/>
      <c r="D338" s="220"/>
      <c r="E338" s="11"/>
      <c r="F338" s="205" t="str">
        <f t="shared" si="10"/>
        <v>N/A</v>
      </c>
      <c r="G338" s="6"/>
      <c r="AA338" s="14" t="str">
        <f t="shared" si="11"/>
        <v/>
      </c>
      <c r="AB338" s="14"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4" customFormat="1" x14ac:dyDescent="0.25">
      <c r="A339" s="7">
        <v>327</v>
      </c>
      <c r="B339" s="6"/>
      <c r="C339" s="11"/>
      <c r="D339" s="220"/>
      <c r="E339" s="11"/>
      <c r="F339" s="205" t="str">
        <f t="shared" si="10"/>
        <v>N/A</v>
      </c>
      <c r="G339" s="6"/>
      <c r="AA339" s="14" t="str">
        <f t="shared" si="11"/>
        <v/>
      </c>
      <c r="AB339" s="14"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4" customFormat="1" x14ac:dyDescent="0.25">
      <c r="A340" s="7">
        <v>328</v>
      </c>
      <c r="B340" s="6"/>
      <c r="C340" s="11"/>
      <c r="D340" s="220"/>
      <c r="E340" s="11"/>
      <c r="F340" s="205" t="str">
        <f t="shared" si="10"/>
        <v>N/A</v>
      </c>
      <c r="G340" s="6"/>
      <c r="AA340" s="14" t="str">
        <f t="shared" si="11"/>
        <v/>
      </c>
      <c r="AB340" s="14"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4" customFormat="1" x14ac:dyDescent="0.25">
      <c r="A341" s="7">
        <v>329</v>
      </c>
      <c r="B341" s="6"/>
      <c r="C341" s="11"/>
      <c r="D341" s="220"/>
      <c r="E341" s="11"/>
      <c r="F341" s="205" t="str">
        <f t="shared" si="10"/>
        <v>N/A</v>
      </c>
      <c r="G341" s="6"/>
      <c r="AA341" s="14" t="str">
        <f t="shared" si="11"/>
        <v/>
      </c>
      <c r="AB341" s="14"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4" customFormat="1" x14ac:dyDescent="0.25">
      <c r="A342" s="7">
        <v>330</v>
      </c>
      <c r="B342" s="6"/>
      <c r="C342" s="11"/>
      <c r="D342" s="220"/>
      <c r="E342" s="11"/>
      <c r="F342" s="205" t="str">
        <f t="shared" si="10"/>
        <v>N/A</v>
      </c>
      <c r="G342" s="6"/>
      <c r="AA342" s="14" t="str">
        <f t="shared" si="11"/>
        <v/>
      </c>
      <c r="AB342" s="14"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4" customFormat="1" x14ac:dyDescent="0.25">
      <c r="A343" s="7">
        <v>331</v>
      </c>
      <c r="B343" s="6"/>
      <c r="C343" s="11"/>
      <c r="D343" s="220"/>
      <c r="E343" s="11"/>
      <c r="F343" s="205" t="str">
        <f t="shared" si="10"/>
        <v>N/A</v>
      </c>
      <c r="G343" s="6"/>
      <c r="AA343" s="14" t="str">
        <f t="shared" si="11"/>
        <v/>
      </c>
      <c r="AB343" s="14"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4" customFormat="1" x14ac:dyDescent="0.25">
      <c r="A344" s="7">
        <v>332</v>
      </c>
      <c r="B344" s="6"/>
      <c r="C344" s="11"/>
      <c r="D344" s="220"/>
      <c r="E344" s="11"/>
      <c r="F344" s="205" t="str">
        <f t="shared" si="10"/>
        <v>N/A</v>
      </c>
      <c r="G344" s="6"/>
      <c r="AA344" s="14" t="str">
        <f t="shared" si="11"/>
        <v/>
      </c>
      <c r="AB344" s="14"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4" customFormat="1" x14ac:dyDescent="0.25">
      <c r="A345" s="7">
        <v>333</v>
      </c>
      <c r="B345" s="6"/>
      <c r="C345" s="11"/>
      <c r="D345" s="220"/>
      <c r="E345" s="11"/>
      <c r="F345" s="205" t="str">
        <f t="shared" si="10"/>
        <v>N/A</v>
      </c>
      <c r="G345" s="6"/>
      <c r="AA345" s="14" t="str">
        <f t="shared" si="11"/>
        <v/>
      </c>
      <c r="AB345" s="14"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4" customFormat="1" x14ac:dyDescent="0.25">
      <c r="A346" s="7">
        <v>334</v>
      </c>
      <c r="B346" s="6"/>
      <c r="C346" s="11"/>
      <c r="D346" s="220"/>
      <c r="E346" s="11"/>
      <c r="F346" s="205" t="str">
        <f t="shared" si="10"/>
        <v>N/A</v>
      </c>
      <c r="G346" s="6"/>
      <c r="AA346" s="14" t="str">
        <f t="shared" si="11"/>
        <v/>
      </c>
      <c r="AB346" s="14"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4" customFormat="1" x14ac:dyDescent="0.25">
      <c r="A347" s="7">
        <v>335</v>
      </c>
      <c r="B347" s="6"/>
      <c r="C347" s="11"/>
      <c r="D347" s="220"/>
      <c r="E347" s="11"/>
      <c r="F347" s="205" t="str">
        <f t="shared" si="10"/>
        <v>N/A</v>
      </c>
      <c r="G347" s="6"/>
      <c r="AA347" s="14" t="str">
        <f t="shared" si="11"/>
        <v/>
      </c>
      <c r="AB347" s="14"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4" customFormat="1" x14ac:dyDescent="0.25">
      <c r="A348" s="7">
        <v>336</v>
      </c>
      <c r="B348" s="6"/>
      <c r="C348" s="11"/>
      <c r="D348" s="220"/>
      <c r="E348" s="11"/>
      <c r="F348" s="205" t="str">
        <f t="shared" si="10"/>
        <v>N/A</v>
      </c>
      <c r="G348" s="6"/>
      <c r="AA348" s="14" t="str">
        <f t="shared" si="11"/>
        <v/>
      </c>
      <c r="AB348" s="14"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4" customFormat="1" x14ac:dyDescent="0.25">
      <c r="A349" s="7">
        <v>337</v>
      </c>
      <c r="B349" s="6"/>
      <c r="C349" s="11"/>
      <c r="D349" s="220"/>
      <c r="E349" s="11"/>
      <c r="F349" s="205" t="str">
        <f t="shared" si="10"/>
        <v>N/A</v>
      </c>
      <c r="G349" s="6"/>
      <c r="AA349" s="14" t="str">
        <f t="shared" si="11"/>
        <v/>
      </c>
      <c r="AB349" s="14"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4" customFormat="1" x14ac:dyDescent="0.25">
      <c r="A350" s="7">
        <v>338</v>
      </c>
      <c r="B350" s="6"/>
      <c r="C350" s="11"/>
      <c r="D350" s="220"/>
      <c r="E350" s="11"/>
      <c r="F350" s="205" t="str">
        <f t="shared" si="10"/>
        <v>N/A</v>
      </c>
      <c r="G350" s="6"/>
      <c r="AA350" s="14" t="str">
        <f t="shared" si="11"/>
        <v/>
      </c>
      <c r="AB350" s="14"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4" customFormat="1" x14ac:dyDescent="0.25">
      <c r="A351" s="7">
        <v>339</v>
      </c>
      <c r="B351" s="6"/>
      <c r="C351" s="11"/>
      <c r="D351" s="220"/>
      <c r="E351" s="11"/>
      <c r="F351" s="205" t="str">
        <f t="shared" si="10"/>
        <v>N/A</v>
      </c>
      <c r="G351" s="6"/>
      <c r="AA351" s="14" t="str">
        <f t="shared" si="11"/>
        <v/>
      </c>
      <c r="AB351" s="14"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row r="352" spans="1:28" s="14" customFormat="1" x14ac:dyDescent="0.25">
      <c r="A352" s="7">
        <v>340</v>
      </c>
      <c r="B352" s="6"/>
      <c r="C352" s="11"/>
      <c r="D352" s="220"/>
      <c r="E352" s="11"/>
      <c r="F352" s="205" t="str">
        <f t="shared" si="10"/>
        <v>N/A</v>
      </c>
      <c r="G352" s="6"/>
      <c r="AA352" s="14" t="str">
        <f t="shared" si="11"/>
        <v/>
      </c>
      <c r="AB352" s="14" t="str">
        <f>IF(LEN($AA352)=0,"N",IF(LEN($AA352)&gt;1,"Error -- Availability entered in an incorrect format",IF($AA352='Control Panel'!$F$36,$AA352,IF($AA352='Control Panel'!$F$37,$AA352,IF($AA352='Control Panel'!$F$38,$AA352,IF($AA352='Control Panel'!$F$39,$AA352,IF($AA352='Control Panel'!$F$40,$AA352,IF($AA352='Control Panel'!$F$41,$AA352,"Error -- Availability entered in an incorrect format"))))))))</f>
        <v>N</v>
      </c>
    </row>
    <row r="353" spans="1:28" s="14" customFormat="1" x14ac:dyDescent="0.25">
      <c r="A353" s="7">
        <v>341</v>
      </c>
      <c r="B353" s="6"/>
      <c r="C353" s="11"/>
      <c r="D353" s="220"/>
      <c r="E353" s="11"/>
      <c r="F353" s="205" t="str">
        <f t="shared" si="10"/>
        <v>N/A</v>
      </c>
      <c r="G353" s="6"/>
      <c r="AA353" s="14" t="str">
        <f t="shared" si="11"/>
        <v/>
      </c>
      <c r="AB353" s="14" t="str">
        <f>IF(LEN($AA353)=0,"N",IF(LEN($AA353)&gt;1,"Error -- Availability entered in an incorrect format",IF($AA353='Control Panel'!$F$36,$AA353,IF($AA353='Control Panel'!$F$37,$AA353,IF($AA353='Control Panel'!$F$38,$AA353,IF($AA353='Control Panel'!$F$39,$AA353,IF($AA353='Control Panel'!$F$40,$AA353,IF($AA353='Control Panel'!$F$41,$AA353,"Error -- Availability entered in an incorrect format"))))))))</f>
        <v>N</v>
      </c>
    </row>
    <row r="354" spans="1:28" s="14" customFormat="1" x14ac:dyDescent="0.25">
      <c r="A354" s="7">
        <v>342</v>
      </c>
      <c r="B354" s="6"/>
      <c r="C354" s="11"/>
      <c r="D354" s="220"/>
      <c r="E354" s="11"/>
      <c r="F354" s="205" t="str">
        <f t="shared" si="10"/>
        <v>N/A</v>
      </c>
      <c r="G354" s="6"/>
      <c r="AA354" s="14" t="str">
        <f t="shared" si="11"/>
        <v/>
      </c>
      <c r="AB354" s="14" t="str">
        <f>IF(LEN($AA354)=0,"N",IF(LEN($AA354)&gt;1,"Error -- Availability entered in an incorrect format",IF($AA354='Control Panel'!$F$36,$AA354,IF($AA354='Control Panel'!$F$37,$AA354,IF($AA354='Control Panel'!$F$38,$AA354,IF($AA354='Control Panel'!$F$39,$AA354,IF($AA354='Control Panel'!$F$40,$AA354,IF($AA354='Control Panel'!$F$41,$AA354,"Error -- Availability entered in an incorrect format"))))))))</f>
        <v>N</v>
      </c>
    </row>
    <row r="355" spans="1:28" s="14" customFormat="1" x14ac:dyDescent="0.25">
      <c r="A355" s="7">
        <v>343</v>
      </c>
      <c r="B355" s="6"/>
      <c r="C355" s="11"/>
      <c r="D355" s="220"/>
      <c r="E355" s="11"/>
      <c r="F355" s="205" t="str">
        <f t="shared" si="10"/>
        <v>N/A</v>
      </c>
      <c r="G355" s="6"/>
      <c r="AA355" s="14" t="str">
        <f t="shared" si="11"/>
        <v/>
      </c>
      <c r="AB355" s="14" t="str">
        <f>IF(LEN($AA355)=0,"N",IF(LEN($AA355)&gt;1,"Error -- Availability entered in an incorrect format",IF($AA355='Control Panel'!$F$36,$AA355,IF($AA355='Control Panel'!$F$37,$AA355,IF($AA355='Control Panel'!$F$38,$AA355,IF($AA355='Control Panel'!$F$39,$AA355,IF($AA355='Control Panel'!$F$40,$AA355,IF($AA355='Control Panel'!$F$41,$AA355,"Error -- Availability entered in an incorrect format"))))))))</f>
        <v>N</v>
      </c>
    </row>
    <row r="356" spans="1:28" s="14" customFormat="1" x14ac:dyDescent="0.25">
      <c r="A356" s="7">
        <v>344</v>
      </c>
      <c r="B356" s="6"/>
      <c r="C356" s="11"/>
      <c r="D356" s="220"/>
      <c r="E356" s="11"/>
      <c r="F356" s="205" t="str">
        <f t="shared" si="10"/>
        <v>N/A</v>
      </c>
      <c r="G356" s="6"/>
      <c r="AA356" s="14" t="str">
        <f t="shared" si="11"/>
        <v/>
      </c>
      <c r="AB356" s="14" t="str">
        <f>IF(LEN($AA356)=0,"N",IF(LEN($AA356)&gt;1,"Error -- Availability entered in an incorrect format",IF($AA356='Control Panel'!$F$36,$AA356,IF($AA356='Control Panel'!$F$37,$AA356,IF($AA356='Control Panel'!$F$38,$AA356,IF($AA356='Control Panel'!$F$39,$AA356,IF($AA356='Control Panel'!$F$40,$AA356,IF($AA356='Control Panel'!$F$41,$AA356,"Error -- Availability entered in an incorrect format"))))))))</f>
        <v>N</v>
      </c>
    </row>
    <row r="357" spans="1:28" s="14" customFormat="1" x14ac:dyDescent="0.25">
      <c r="A357" s="7">
        <v>345</v>
      </c>
      <c r="B357" s="6"/>
      <c r="C357" s="11"/>
      <c r="D357" s="220"/>
      <c r="E357" s="11"/>
      <c r="F357" s="205" t="str">
        <f t="shared" si="10"/>
        <v>N/A</v>
      </c>
      <c r="G357" s="6"/>
      <c r="AA357" s="14" t="str">
        <f t="shared" si="11"/>
        <v/>
      </c>
      <c r="AB357" s="14" t="str">
        <f>IF(LEN($AA357)=0,"N",IF(LEN($AA357)&gt;1,"Error -- Availability entered in an incorrect format",IF($AA357='Control Panel'!$F$36,$AA357,IF($AA357='Control Panel'!$F$37,$AA357,IF($AA357='Control Panel'!$F$38,$AA357,IF($AA357='Control Panel'!$F$39,$AA357,IF($AA357='Control Panel'!$F$40,$AA357,IF($AA357='Control Panel'!$F$41,$AA357,"Error -- Availability entered in an incorrect format"))))))))</f>
        <v>N</v>
      </c>
    </row>
    <row r="358" spans="1:28" s="14" customFormat="1" x14ac:dyDescent="0.25">
      <c r="A358" s="7">
        <v>346</v>
      </c>
      <c r="B358" s="6"/>
      <c r="C358" s="11"/>
      <c r="D358" s="220"/>
      <c r="E358" s="11"/>
      <c r="F358" s="205" t="str">
        <f t="shared" si="10"/>
        <v>N/A</v>
      </c>
      <c r="G358" s="6"/>
      <c r="AA358" s="14" t="str">
        <f t="shared" si="11"/>
        <v/>
      </c>
      <c r="AB358" s="14" t="str">
        <f>IF(LEN($AA358)=0,"N",IF(LEN($AA358)&gt;1,"Error -- Availability entered in an incorrect format",IF($AA358='Control Panel'!$F$36,$AA358,IF($AA358='Control Panel'!$F$37,$AA358,IF($AA358='Control Panel'!$F$38,$AA358,IF($AA358='Control Panel'!$F$39,$AA358,IF($AA358='Control Panel'!$F$40,$AA358,IF($AA358='Control Panel'!$F$41,$AA358,"Error -- Availability entered in an incorrect format"))))))))</f>
        <v>N</v>
      </c>
    </row>
    <row r="359" spans="1:28" s="14" customFormat="1" x14ac:dyDescent="0.25">
      <c r="A359" s="7">
        <v>347</v>
      </c>
      <c r="B359" s="6"/>
      <c r="C359" s="11"/>
      <c r="D359" s="220"/>
      <c r="E359" s="11"/>
      <c r="F359" s="205" t="str">
        <f t="shared" si="10"/>
        <v>N/A</v>
      </c>
      <c r="G359" s="6"/>
      <c r="AA359" s="14" t="str">
        <f t="shared" si="11"/>
        <v/>
      </c>
      <c r="AB359" s="14" t="str">
        <f>IF(LEN($AA359)=0,"N",IF(LEN($AA359)&gt;1,"Error -- Availability entered in an incorrect format",IF($AA359='Control Panel'!$F$36,$AA359,IF($AA359='Control Panel'!$F$37,$AA359,IF($AA359='Control Panel'!$F$38,$AA359,IF($AA359='Control Panel'!$F$39,$AA359,IF($AA359='Control Panel'!$F$40,$AA359,IF($AA359='Control Panel'!$F$41,$AA359,"Error -- Availability entered in an incorrect format"))))))))</f>
        <v>N</v>
      </c>
    </row>
    <row r="360" spans="1:28" s="14" customFormat="1" x14ac:dyDescent="0.25">
      <c r="A360" s="7">
        <v>348</v>
      </c>
      <c r="B360" s="6"/>
      <c r="C360" s="11"/>
      <c r="D360" s="220"/>
      <c r="E360" s="11"/>
      <c r="F360" s="205" t="str">
        <f t="shared" si="10"/>
        <v>N/A</v>
      </c>
      <c r="G360" s="6"/>
      <c r="AA360" s="14" t="str">
        <f t="shared" si="11"/>
        <v/>
      </c>
      <c r="AB360" s="14" t="str">
        <f>IF(LEN($AA360)=0,"N",IF(LEN($AA360)&gt;1,"Error -- Availability entered in an incorrect format",IF($AA360='Control Panel'!$F$36,$AA360,IF($AA360='Control Panel'!$F$37,$AA360,IF($AA360='Control Panel'!$F$38,$AA360,IF($AA360='Control Panel'!$F$39,$AA360,IF($AA360='Control Panel'!$F$40,$AA360,IF($AA360='Control Panel'!$F$41,$AA360,"Error -- Availability entered in an incorrect format"))))))))</f>
        <v>N</v>
      </c>
    </row>
    <row r="361" spans="1:28" s="14" customFormat="1" x14ac:dyDescent="0.25">
      <c r="A361" s="7">
        <v>349</v>
      </c>
      <c r="B361" s="6"/>
      <c r="C361" s="11"/>
      <c r="D361" s="220"/>
      <c r="E361" s="11"/>
      <c r="F361" s="205" t="str">
        <f t="shared" si="10"/>
        <v>N/A</v>
      </c>
      <c r="G361" s="6"/>
      <c r="AA361" s="14" t="str">
        <f t="shared" si="11"/>
        <v/>
      </c>
      <c r="AB361" s="14" t="str">
        <f>IF(LEN($AA361)=0,"N",IF(LEN($AA361)&gt;1,"Error -- Availability entered in an incorrect format",IF($AA361='Control Panel'!$F$36,$AA361,IF($AA361='Control Panel'!$F$37,$AA361,IF($AA361='Control Panel'!$F$38,$AA361,IF($AA361='Control Panel'!$F$39,$AA361,IF($AA361='Control Panel'!$F$40,$AA361,IF($AA361='Control Panel'!$F$41,$AA361,"Error -- Availability entered in an incorrect format"))))))))</f>
        <v>N</v>
      </c>
    </row>
    <row r="362" spans="1:28" s="14" customFormat="1" x14ac:dyDescent="0.25">
      <c r="A362" s="7">
        <v>350</v>
      </c>
      <c r="B362" s="6"/>
      <c r="C362" s="11"/>
      <c r="D362" s="220"/>
      <c r="E362" s="11"/>
      <c r="F362" s="205" t="str">
        <f t="shared" si="10"/>
        <v>N/A</v>
      </c>
      <c r="G362" s="6"/>
      <c r="AA362" s="14" t="str">
        <f t="shared" si="11"/>
        <v/>
      </c>
      <c r="AB362" s="14" t="str">
        <f>IF(LEN($AA362)=0,"N",IF(LEN($AA362)&gt;1,"Error -- Availability entered in an incorrect format",IF($AA362='Control Panel'!$F$36,$AA362,IF($AA362='Control Panel'!$F$37,$AA362,IF($AA362='Control Panel'!$F$38,$AA362,IF($AA362='Control Panel'!$F$39,$AA362,IF($AA362='Control Panel'!$F$40,$AA362,IF($AA362='Control Panel'!$F$41,$AA362,"Error -- Availability entered in an incorrect format"))))))))</f>
        <v>N</v>
      </c>
    </row>
    <row r="363" spans="1:28" s="14" customFormat="1" x14ac:dyDescent="0.25">
      <c r="A363" s="7">
        <v>351</v>
      </c>
      <c r="B363" s="6"/>
      <c r="C363" s="11"/>
      <c r="D363" s="220"/>
      <c r="E363" s="11"/>
      <c r="F363" s="205" t="str">
        <f t="shared" si="10"/>
        <v>N/A</v>
      </c>
      <c r="G363" s="6"/>
      <c r="AA363" s="14" t="str">
        <f t="shared" si="11"/>
        <v/>
      </c>
      <c r="AB363" s="14" t="str">
        <f>IF(LEN($AA363)=0,"N",IF(LEN($AA363)&gt;1,"Error -- Availability entered in an incorrect format",IF($AA363='Control Panel'!$F$36,$AA363,IF($AA363='Control Panel'!$F$37,$AA363,IF($AA363='Control Panel'!$F$38,$AA363,IF($AA363='Control Panel'!$F$39,$AA363,IF($AA363='Control Panel'!$F$40,$AA363,IF($AA363='Control Panel'!$F$41,$AA363,"Error -- Availability entered in an incorrect format"))))))))</f>
        <v>N</v>
      </c>
    </row>
    <row r="364" spans="1:28" s="14" customFormat="1" x14ac:dyDescent="0.25">
      <c r="A364" s="7">
        <v>352</v>
      </c>
      <c r="B364" s="6"/>
      <c r="C364" s="11"/>
      <c r="D364" s="220"/>
      <c r="E364" s="11"/>
      <c r="F364" s="205" t="str">
        <f t="shared" si="10"/>
        <v>N/A</v>
      </c>
      <c r="G364" s="6"/>
      <c r="AA364" s="14" t="str">
        <f t="shared" si="11"/>
        <v/>
      </c>
      <c r="AB364" s="14" t="str">
        <f>IF(LEN($AA364)=0,"N",IF(LEN($AA364)&gt;1,"Error -- Availability entered in an incorrect format",IF($AA364='Control Panel'!$F$36,$AA364,IF($AA364='Control Panel'!$F$37,$AA364,IF($AA364='Control Panel'!$F$38,$AA364,IF($AA364='Control Panel'!$F$39,$AA364,IF($AA364='Control Panel'!$F$40,$AA364,IF($AA364='Control Panel'!$F$41,$AA364,"Error -- Availability entered in an incorrect format"))))))))</f>
        <v>N</v>
      </c>
    </row>
    <row r="365" spans="1:28" s="14" customFormat="1" x14ac:dyDescent="0.25">
      <c r="A365" s="7">
        <v>353</v>
      </c>
      <c r="B365" s="6"/>
      <c r="C365" s="11"/>
      <c r="D365" s="220"/>
      <c r="E365" s="11"/>
      <c r="F365" s="205" t="str">
        <f t="shared" si="10"/>
        <v>N/A</v>
      </c>
      <c r="G365" s="6"/>
      <c r="AA365" s="14" t="str">
        <f t="shared" si="11"/>
        <v/>
      </c>
      <c r="AB365" s="14" t="str">
        <f>IF(LEN($AA365)=0,"N",IF(LEN($AA365)&gt;1,"Error -- Availability entered in an incorrect format",IF($AA365='Control Panel'!$F$36,$AA365,IF($AA365='Control Panel'!$F$37,$AA365,IF($AA365='Control Panel'!$F$38,$AA365,IF($AA365='Control Panel'!$F$39,$AA365,IF($AA365='Control Panel'!$F$40,$AA365,IF($AA365='Control Panel'!$F$41,$AA365,"Error -- Availability entered in an incorrect format"))))))))</f>
        <v>N</v>
      </c>
    </row>
    <row r="366" spans="1:28" s="14" customFormat="1" x14ac:dyDescent="0.25">
      <c r="A366" s="7">
        <v>354</v>
      </c>
      <c r="B366" s="6"/>
      <c r="C366" s="11"/>
      <c r="D366" s="220"/>
      <c r="E366" s="11"/>
      <c r="F366" s="205" t="str">
        <f t="shared" si="10"/>
        <v>N/A</v>
      </c>
      <c r="G366" s="6"/>
      <c r="AA366" s="14" t="str">
        <f t="shared" si="11"/>
        <v/>
      </c>
      <c r="AB366" s="14" t="str">
        <f>IF(LEN($AA366)=0,"N",IF(LEN($AA366)&gt;1,"Error -- Availability entered in an incorrect format",IF($AA366='Control Panel'!$F$36,$AA366,IF($AA366='Control Panel'!$F$37,$AA366,IF($AA366='Control Panel'!$F$38,$AA366,IF($AA366='Control Panel'!$F$39,$AA366,IF($AA366='Control Panel'!$F$40,$AA366,IF($AA366='Control Panel'!$F$41,$AA366,"Error -- Availability entered in an incorrect format"))))))))</f>
        <v>N</v>
      </c>
    </row>
    <row r="367" spans="1:28" s="14" customFormat="1" x14ac:dyDescent="0.25">
      <c r="A367" s="7">
        <v>355</v>
      </c>
      <c r="B367" s="6"/>
      <c r="C367" s="11"/>
      <c r="D367" s="220"/>
      <c r="E367" s="11"/>
      <c r="F367" s="205" t="str">
        <f t="shared" si="10"/>
        <v>N/A</v>
      </c>
      <c r="G367" s="6"/>
      <c r="AA367" s="14" t="str">
        <f t="shared" si="11"/>
        <v/>
      </c>
      <c r="AB367" s="14" t="str">
        <f>IF(LEN($AA367)=0,"N",IF(LEN($AA367)&gt;1,"Error -- Availability entered in an incorrect format",IF($AA367='Control Panel'!$F$36,$AA367,IF($AA367='Control Panel'!$F$37,$AA367,IF($AA367='Control Panel'!$F$38,$AA367,IF($AA367='Control Panel'!$F$39,$AA367,IF($AA367='Control Panel'!$F$40,$AA367,IF($AA367='Control Panel'!$F$41,$AA367,"Error -- Availability entered in an incorrect format"))))))))</f>
        <v>N</v>
      </c>
    </row>
    <row r="368" spans="1:28" s="14" customFormat="1" x14ac:dyDescent="0.25">
      <c r="A368" s="7">
        <v>356</v>
      </c>
      <c r="B368" s="6"/>
      <c r="C368" s="11"/>
      <c r="D368" s="220"/>
      <c r="E368" s="11"/>
      <c r="F368" s="205" t="str">
        <f t="shared" si="10"/>
        <v>N/A</v>
      </c>
      <c r="G368" s="6"/>
      <c r="AA368" s="14" t="str">
        <f t="shared" si="11"/>
        <v/>
      </c>
      <c r="AB368" s="14" t="str">
        <f>IF(LEN($AA368)=0,"N",IF(LEN($AA368)&gt;1,"Error -- Availability entered in an incorrect format",IF($AA368='Control Panel'!$F$36,$AA368,IF($AA368='Control Panel'!$F$37,$AA368,IF($AA368='Control Panel'!$F$38,$AA368,IF($AA368='Control Panel'!$F$39,$AA368,IF($AA368='Control Panel'!$F$40,$AA368,IF($AA368='Control Panel'!$F$41,$AA368,"Error -- Availability entered in an incorrect format"))))))))</f>
        <v>N</v>
      </c>
    </row>
    <row r="369" spans="1:28" s="14" customFormat="1" x14ac:dyDescent="0.25">
      <c r="A369" s="7">
        <v>357</v>
      </c>
      <c r="B369" s="6"/>
      <c r="C369" s="11"/>
      <c r="D369" s="220"/>
      <c r="E369" s="11"/>
      <c r="F369" s="205" t="str">
        <f t="shared" si="10"/>
        <v>N/A</v>
      </c>
      <c r="G369" s="6"/>
      <c r="AA369" s="14" t="str">
        <f t="shared" si="11"/>
        <v/>
      </c>
      <c r="AB369" s="14" t="str">
        <f>IF(LEN($AA369)=0,"N",IF(LEN($AA369)&gt;1,"Error -- Availability entered in an incorrect format",IF($AA369='Control Panel'!$F$36,$AA369,IF($AA369='Control Panel'!$F$37,$AA369,IF($AA369='Control Panel'!$F$38,$AA369,IF($AA369='Control Panel'!$F$39,$AA369,IF($AA369='Control Panel'!$F$40,$AA369,IF($AA369='Control Panel'!$F$41,$AA369,"Error -- Availability entered in an incorrect format"))))))))</f>
        <v>N</v>
      </c>
    </row>
    <row r="370" spans="1:28" s="14" customFormat="1" x14ac:dyDescent="0.25">
      <c r="A370" s="7">
        <v>358</v>
      </c>
      <c r="B370" s="6"/>
      <c r="C370" s="11"/>
      <c r="D370" s="220"/>
      <c r="E370" s="11"/>
      <c r="F370" s="205" t="str">
        <f t="shared" si="10"/>
        <v>N/A</v>
      </c>
      <c r="G370" s="6"/>
      <c r="AA370" s="14" t="str">
        <f t="shared" si="11"/>
        <v/>
      </c>
      <c r="AB370" s="14" t="str">
        <f>IF(LEN($AA370)=0,"N",IF(LEN($AA370)&gt;1,"Error -- Availability entered in an incorrect format",IF($AA370='Control Panel'!$F$36,$AA370,IF($AA370='Control Panel'!$F$37,$AA370,IF($AA370='Control Panel'!$F$38,$AA370,IF($AA370='Control Panel'!$F$39,$AA370,IF($AA370='Control Panel'!$F$40,$AA370,IF($AA370='Control Panel'!$F$41,$AA370,"Error -- Availability entered in an incorrect format"))))))))</f>
        <v>N</v>
      </c>
    </row>
    <row r="371" spans="1:28" s="14" customFormat="1" x14ac:dyDescent="0.25">
      <c r="A371" s="7">
        <v>359</v>
      </c>
      <c r="B371" s="6"/>
      <c r="C371" s="11"/>
      <c r="D371" s="220"/>
      <c r="E371" s="11"/>
      <c r="F371" s="205" t="str">
        <f t="shared" si="10"/>
        <v>N/A</v>
      </c>
      <c r="G371" s="6"/>
      <c r="AA371" s="14" t="str">
        <f t="shared" si="11"/>
        <v/>
      </c>
      <c r="AB371" s="14" t="str">
        <f>IF(LEN($AA371)=0,"N",IF(LEN($AA371)&gt;1,"Error -- Availability entered in an incorrect format",IF($AA371='Control Panel'!$F$36,$AA371,IF($AA371='Control Panel'!$F$37,$AA371,IF($AA371='Control Panel'!$F$38,$AA371,IF($AA371='Control Panel'!$F$39,$AA371,IF($AA371='Control Panel'!$F$40,$AA371,IF($AA371='Control Panel'!$F$41,$AA371,"Error -- Availability entered in an incorrect format"))))))))</f>
        <v>N</v>
      </c>
    </row>
    <row r="372" spans="1:28" s="14" customFormat="1" x14ac:dyDescent="0.25">
      <c r="A372" s="7">
        <v>360</v>
      </c>
      <c r="B372" s="6"/>
      <c r="C372" s="11"/>
      <c r="D372" s="220"/>
      <c r="E372" s="11"/>
      <c r="F372" s="205" t="str">
        <f t="shared" si="10"/>
        <v>N/A</v>
      </c>
      <c r="G372" s="6"/>
      <c r="AA372" s="14" t="str">
        <f t="shared" si="11"/>
        <v/>
      </c>
      <c r="AB372" s="14" t="str">
        <f>IF(LEN($AA372)=0,"N",IF(LEN($AA372)&gt;1,"Error -- Availability entered in an incorrect format",IF($AA372='Control Panel'!$F$36,$AA372,IF($AA372='Control Panel'!$F$37,$AA372,IF($AA372='Control Panel'!$F$38,$AA372,IF($AA372='Control Panel'!$F$39,$AA372,IF($AA372='Control Panel'!$F$40,$AA372,IF($AA372='Control Panel'!$F$41,$AA372,"Error -- Availability entered in an incorrect format"))))))))</f>
        <v>N</v>
      </c>
    </row>
    <row r="373" spans="1:28" s="14" customFormat="1" x14ac:dyDescent="0.25">
      <c r="A373" s="7">
        <v>361</v>
      </c>
      <c r="B373" s="6"/>
      <c r="C373" s="11"/>
      <c r="D373" s="220"/>
      <c r="E373" s="11"/>
      <c r="F373" s="205" t="str">
        <f t="shared" si="10"/>
        <v>N/A</v>
      </c>
      <c r="G373" s="6"/>
      <c r="AA373" s="14" t="str">
        <f t="shared" si="11"/>
        <v/>
      </c>
      <c r="AB373" s="14" t="str">
        <f>IF(LEN($AA373)=0,"N",IF(LEN($AA373)&gt;1,"Error -- Availability entered in an incorrect format",IF($AA373='Control Panel'!$F$36,$AA373,IF($AA373='Control Panel'!$F$37,$AA373,IF($AA373='Control Panel'!$F$38,$AA373,IF($AA373='Control Panel'!$F$39,$AA373,IF($AA373='Control Panel'!$F$40,$AA373,IF($AA373='Control Panel'!$F$41,$AA373,"Error -- Availability entered in an incorrect format"))))))))</f>
        <v>N</v>
      </c>
    </row>
    <row r="374" spans="1:28" s="14" customFormat="1" x14ac:dyDescent="0.25">
      <c r="A374" s="7">
        <v>362</v>
      </c>
      <c r="B374" s="6"/>
      <c r="C374" s="11"/>
      <c r="D374" s="220"/>
      <c r="E374" s="11"/>
      <c r="F374" s="205" t="str">
        <f t="shared" si="10"/>
        <v>N/A</v>
      </c>
      <c r="G374" s="6"/>
      <c r="AA374" s="14" t="str">
        <f t="shared" si="11"/>
        <v/>
      </c>
      <c r="AB374" s="14" t="str">
        <f>IF(LEN($AA374)=0,"N",IF(LEN($AA374)&gt;1,"Error -- Availability entered in an incorrect format",IF($AA374='Control Panel'!$F$36,$AA374,IF($AA374='Control Panel'!$F$37,$AA374,IF($AA374='Control Panel'!$F$38,$AA374,IF($AA374='Control Panel'!$F$39,$AA374,IF($AA374='Control Panel'!$F$40,$AA374,IF($AA374='Control Panel'!$F$41,$AA374,"Error -- Availability entered in an incorrect format"))))))))</f>
        <v>N</v>
      </c>
    </row>
    <row r="375" spans="1:28" s="14" customFormat="1" x14ac:dyDescent="0.25">
      <c r="A375" s="7">
        <v>363</v>
      </c>
      <c r="B375" s="6"/>
      <c r="C375" s="11"/>
      <c r="D375" s="220"/>
      <c r="E375" s="11"/>
      <c r="F375" s="205" t="str">
        <f t="shared" si="10"/>
        <v>N/A</v>
      </c>
      <c r="G375" s="6"/>
      <c r="AA375" s="14" t="str">
        <f t="shared" si="11"/>
        <v/>
      </c>
      <c r="AB375" s="14" t="str">
        <f>IF(LEN($AA375)=0,"N",IF(LEN($AA375)&gt;1,"Error -- Availability entered in an incorrect format",IF($AA375='Control Panel'!$F$36,$AA375,IF($AA375='Control Panel'!$F$37,$AA375,IF($AA375='Control Panel'!$F$38,$AA375,IF($AA375='Control Panel'!$F$39,$AA375,IF($AA375='Control Panel'!$F$40,$AA375,IF($AA375='Control Panel'!$F$41,$AA375,"Error -- Availability entered in an incorrect format"))))))))</f>
        <v>N</v>
      </c>
    </row>
    <row r="376" spans="1:28" s="14" customFormat="1" x14ac:dyDescent="0.25">
      <c r="A376" s="7">
        <v>364</v>
      </c>
      <c r="B376" s="6"/>
      <c r="C376" s="11"/>
      <c r="D376" s="220"/>
      <c r="E376" s="11"/>
      <c r="F376" s="205" t="str">
        <f t="shared" si="10"/>
        <v>N/A</v>
      </c>
      <c r="G376" s="6"/>
      <c r="AA376" s="14" t="str">
        <f t="shared" si="11"/>
        <v/>
      </c>
      <c r="AB376" s="14" t="str">
        <f>IF(LEN($AA376)=0,"N",IF(LEN($AA376)&gt;1,"Error -- Availability entered in an incorrect format",IF($AA376='Control Panel'!$F$36,$AA376,IF($AA376='Control Panel'!$F$37,$AA376,IF($AA376='Control Panel'!$F$38,$AA376,IF($AA376='Control Panel'!$F$39,$AA376,IF($AA376='Control Panel'!$F$40,$AA376,IF($AA376='Control Panel'!$F$41,$AA376,"Error -- Availability entered in an incorrect format"))))))))</f>
        <v>N</v>
      </c>
    </row>
    <row r="377" spans="1:28" s="14" customFormat="1" x14ac:dyDescent="0.25">
      <c r="A377" s="7">
        <v>365</v>
      </c>
      <c r="B377" s="6"/>
      <c r="C377" s="11"/>
      <c r="D377" s="220"/>
      <c r="E377" s="11"/>
      <c r="F377" s="205" t="str">
        <f t="shared" si="10"/>
        <v>N/A</v>
      </c>
      <c r="G377" s="6"/>
      <c r="AA377" s="14" t="str">
        <f t="shared" si="11"/>
        <v/>
      </c>
      <c r="AB377" s="14" t="str">
        <f>IF(LEN($AA377)=0,"N",IF(LEN($AA377)&gt;1,"Error -- Availability entered in an incorrect format",IF($AA377='Control Panel'!$F$36,$AA377,IF($AA377='Control Panel'!$F$37,$AA377,IF($AA377='Control Panel'!$F$38,$AA377,IF($AA377='Control Panel'!$F$39,$AA377,IF($AA377='Control Panel'!$F$40,$AA377,IF($AA377='Control Panel'!$F$41,$AA377,"Error -- Availability entered in an incorrect format"))))))))</f>
        <v>N</v>
      </c>
    </row>
    <row r="378" spans="1:28" s="14" customFormat="1" x14ac:dyDescent="0.25">
      <c r="A378" s="7">
        <v>366</v>
      </c>
      <c r="B378" s="6"/>
      <c r="C378" s="11"/>
      <c r="D378" s="220"/>
      <c r="E378" s="11"/>
      <c r="F378" s="205" t="str">
        <f t="shared" si="10"/>
        <v>N/A</v>
      </c>
      <c r="G378" s="6"/>
      <c r="AA378" s="14" t="str">
        <f t="shared" si="11"/>
        <v/>
      </c>
      <c r="AB378" s="14" t="str">
        <f>IF(LEN($AA378)=0,"N",IF(LEN($AA378)&gt;1,"Error -- Availability entered in an incorrect format",IF($AA378='Control Panel'!$F$36,$AA378,IF($AA378='Control Panel'!$F$37,$AA378,IF($AA378='Control Panel'!$F$38,$AA378,IF($AA378='Control Panel'!$F$39,$AA378,IF($AA378='Control Panel'!$F$40,$AA378,IF($AA378='Control Panel'!$F$41,$AA378,"Error -- Availability entered in an incorrect format"))))))))</f>
        <v>N</v>
      </c>
    </row>
    <row r="379" spans="1:28" s="14" customFormat="1" x14ac:dyDescent="0.25">
      <c r="A379" s="7">
        <v>367</v>
      </c>
      <c r="B379" s="6"/>
      <c r="C379" s="11"/>
      <c r="D379" s="220"/>
      <c r="E379" s="11"/>
      <c r="F379" s="205" t="str">
        <f t="shared" si="10"/>
        <v>N/A</v>
      </c>
      <c r="G379" s="6"/>
      <c r="AA379" s="14" t="str">
        <f t="shared" si="11"/>
        <v/>
      </c>
      <c r="AB379" s="14" t="str">
        <f>IF(LEN($AA379)=0,"N",IF(LEN($AA379)&gt;1,"Error -- Availability entered in an incorrect format",IF($AA379='Control Panel'!$F$36,$AA379,IF($AA379='Control Panel'!$F$37,$AA379,IF($AA379='Control Panel'!$F$38,$AA379,IF($AA379='Control Panel'!$F$39,$AA379,IF($AA379='Control Panel'!$F$40,$AA379,IF($AA379='Control Panel'!$F$41,$AA379,"Error -- Availability entered in an incorrect format"))))))))</f>
        <v>N</v>
      </c>
    </row>
    <row r="380" spans="1:28" s="14" customFormat="1" x14ac:dyDescent="0.25">
      <c r="A380" s="7">
        <v>368</v>
      </c>
      <c r="B380" s="6"/>
      <c r="C380" s="11"/>
      <c r="D380" s="220"/>
      <c r="E380" s="11"/>
      <c r="F380" s="205" t="str">
        <f t="shared" si="10"/>
        <v>N/A</v>
      </c>
      <c r="G380" s="6"/>
      <c r="AA380" s="14" t="str">
        <f t="shared" si="11"/>
        <v/>
      </c>
      <c r="AB380" s="14" t="str">
        <f>IF(LEN($AA380)=0,"N",IF(LEN($AA380)&gt;1,"Error -- Availability entered in an incorrect format",IF($AA380='Control Panel'!$F$36,$AA380,IF($AA380='Control Panel'!$F$37,$AA380,IF($AA380='Control Panel'!$F$38,$AA380,IF($AA380='Control Panel'!$F$39,$AA380,IF($AA380='Control Panel'!$F$40,$AA380,IF($AA380='Control Panel'!$F$41,$AA380,"Error -- Availability entered in an incorrect format"))))))))</f>
        <v>N</v>
      </c>
    </row>
    <row r="381" spans="1:28" s="14" customFormat="1" x14ac:dyDescent="0.25">
      <c r="A381" s="7">
        <v>369</v>
      </c>
      <c r="B381" s="6"/>
      <c r="C381" s="11"/>
      <c r="D381" s="220"/>
      <c r="E381" s="11"/>
      <c r="F381" s="205" t="str">
        <f t="shared" si="10"/>
        <v>N/A</v>
      </c>
      <c r="G381" s="6"/>
      <c r="AA381" s="14" t="str">
        <f t="shared" si="11"/>
        <v/>
      </c>
      <c r="AB381" s="14" t="str">
        <f>IF(LEN($AA381)=0,"N",IF(LEN($AA381)&gt;1,"Error -- Availability entered in an incorrect format",IF($AA381='Control Panel'!$F$36,$AA381,IF($AA381='Control Panel'!$F$37,$AA381,IF($AA381='Control Panel'!$F$38,$AA381,IF($AA381='Control Panel'!$F$39,$AA381,IF($AA381='Control Panel'!$F$40,$AA381,IF($AA381='Control Panel'!$F$41,$AA381,"Error -- Availability entered in an incorrect format"))))))))</f>
        <v>N</v>
      </c>
    </row>
    <row r="382" spans="1:28" s="14" customFormat="1" x14ac:dyDescent="0.25">
      <c r="A382" s="7">
        <v>370</v>
      </c>
      <c r="B382" s="6"/>
      <c r="C382" s="11"/>
      <c r="D382" s="220"/>
      <c r="E382" s="11"/>
      <c r="F382" s="205" t="str">
        <f t="shared" si="10"/>
        <v>N/A</v>
      </c>
      <c r="G382" s="6"/>
      <c r="AA382" s="14" t="str">
        <f t="shared" si="11"/>
        <v/>
      </c>
      <c r="AB382" s="14" t="str">
        <f>IF(LEN($AA382)=0,"N",IF(LEN($AA382)&gt;1,"Error -- Availability entered in an incorrect format",IF($AA382='Control Panel'!$F$36,$AA382,IF($AA382='Control Panel'!$F$37,$AA382,IF($AA382='Control Panel'!$F$38,$AA382,IF($AA382='Control Panel'!$F$39,$AA382,IF($AA382='Control Panel'!$F$40,$AA382,IF($AA382='Control Panel'!$F$41,$AA382,"Error -- Availability entered in an incorrect format"))))))))</f>
        <v>N</v>
      </c>
    </row>
    <row r="383" spans="1:28" s="14" customFormat="1" x14ac:dyDescent="0.25">
      <c r="A383" s="7">
        <v>371</v>
      </c>
      <c r="B383" s="6"/>
      <c r="C383" s="11"/>
      <c r="D383" s="220"/>
      <c r="E383" s="11"/>
      <c r="F383" s="205" t="str">
        <f t="shared" si="10"/>
        <v>N/A</v>
      </c>
      <c r="G383" s="6"/>
      <c r="AA383" s="14" t="str">
        <f t="shared" si="11"/>
        <v/>
      </c>
      <c r="AB383" s="14" t="str">
        <f>IF(LEN($AA383)=0,"N",IF(LEN($AA383)&gt;1,"Error -- Availability entered in an incorrect format",IF($AA383='Control Panel'!$F$36,$AA383,IF($AA383='Control Panel'!$F$37,$AA383,IF($AA383='Control Panel'!$F$38,$AA383,IF($AA383='Control Panel'!$F$39,$AA383,IF($AA383='Control Panel'!$F$40,$AA383,IF($AA383='Control Panel'!$F$41,$AA383,"Error -- Availability entered in an incorrect format"))))))))</f>
        <v>N</v>
      </c>
    </row>
    <row r="384" spans="1:28" s="14" customFormat="1" x14ac:dyDescent="0.25">
      <c r="A384" s="7">
        <v>372</v>
      </c>
      <c r="B384" s="6"/>
      <c r="C384" s="11"/>
      <c r="D384" s="220"/>
      <c r="E384" s="11"/>
      <c r="F384" s="205" t="str">
        <f t="shared" si="10"/>
        <v>N/A</v>
      </c>
      <c r="G384" s="6"/>
      <c r="AA384" s="14" t="str">
        <f t="shared" si="11"/>
        <v/>
      </c>
      <c r="AB384" s="14" t="str">
        <f>IF(LEN($AA384)=0,"N",IF(LEN($AA384)&gt;1,"Error -- Availability entered in an incorrect format",IF($AA384='Control Panel'!$F$36,$AA384,IF($AA384='Control Panel'!$F$37,$AA384,IF($AA384='Control Panel'!$F$38,$AA384,IF($AA384='Control Panel'!$F$39,$AA384,IF($AA384='Control Panel'!$F$40,$AA384,IF($AA384='Control Panel'!$F$41,$AA384,"Error -- Availability entered in an incorrect format"))))))))</f>
        <v>N</v>
      </c>
    </row>
    <row r="385" spans="1:28" s="14" customFormat="1" x14ac:dyDescent="0.25">
      <c r="A385" s="7">
        <v>373</v>
      </c>
      <c r="B385" s="6"/>
      <c r="C385" s="11"/>
      <c r="D385" s="220"/>
      <c r="E385" s="11"/>
      <c r="F385" s="205" t="str">
        <f t="shared" si="10"/>
        <v>N/A</v>
      </c>
      <c r="G385" s="6"/>
      <c r="AA385" s="14" t="str">
        <f t="shared" si="11"/>
        <v/>
      </c>
      <c r="AB385" s="14" t="str">
        <f>IF(LEN($AA385)=0,"N",IF(LEN($AA385)&gt;1,"Error -- Availability entered in an incorrect format",IF($AA385='Control Panel'!$F$36,$AA385,IF($AA385='Control Panel'!$F$37,$AA385,IF($AA385='Control Panel'!$F$38,$AA385,IF($AA385='Control Panel'!$F$39,$AA385,IF($AA385='Control Panel'!$F$40,$AA385,IF($AA385='Control Panel'!$F$41,$AA385,"Error -- Availability entered in an incorrect format"))))))))</f>
        <v>N</v>
      </c>
    </row>
    <row r="386" spans="1:28" s="14" customFormat="1" x14ac:dyDescent="0.25">
      <c r="A386" s="7">
        <v>374</v>
      </c>
      <c r="B386" s="6"/>
      <c r="C386" s="11"/>
      <c r="D386" s="220"/>
      <c r="E386" s="11"/>
      <c r="F386" s="205" t="str">
        <f t="shared" si="10"/>
        <v>N/A</v>
      </c>
      <c r="G386" s="6"/>
      <c r="AA386" s="14" t="str">
        <f t="shared" si="11"/>
        <v/>
      </c>
      <c r="AB386" s="14" t="str">
        <f>IF(LEN($AA386)=0,"N",IF(LEN($AA386)&gt;1,"Error -- Availability entered in an incorrect format",IF($AA386='Control Panel'!$F$36,$AA386,IF($AA386='Control Panel'!$F$37,$AA386,IF($AA386='Control Panel'!$F$38,$AA386,IF($AA386='Control Panel'!$F$39,$AA386,IF($AA386='Control Panel'!$F$40,$AA386,IF($AA386='Control Panel'!$F$41,$AA386,"Error -- Availability entered in an incorrect format"))))))))</f>
        <v>N</v>
      </c>
    </row>
    <row r="387" spans="1:28" s="14" customFormat="1" x14ac:dyDescent="0.25">
      <c r="A387" s="7">
        <v>375</v>
      </c>
      <c r="B387" s="6"/>
      <c r="C387" s="11"/>
      <c r="D387" s="220"/>
      <c r="E387" s="11"/>
      <c r="F387" s="205" t="str">
        <f t="shared" si="10"/>
        <v>N/A</v>
      </c>
      <c r="G387" s="6"/>
      <c r="AA387" s="14" t="str">
        <f t="shared" si="11"/>
        <v/>
      </c>
      <c r="AB387" s="14" t="str">
        <f>IF(LEN($AA387)=0,"N",IF(LEN($AA387)&gt;1,"Error -- Availability entered in an incorrect format",IF($AA387='Control Panel'!$F$36,$AA387,IF($AA387='Control Panel'!$F$37,$AA387,IF($AA387='Control Panel'!$F$38,$AA387,IF($AA387='Control Panel'!$F$39,$AA387,IF($AA387='Control Panel'!$F$40,$AA387,IF($AA387='Control Panel'!$F$41,$AA387,"Error -- Availability entered in an incorrect format"))))))))</f>
        <v>N</v>
      </c>
    </row>
    <row r="388" spans="1:28" s="14" customFormat="1" x14ac:dyDescent="0.25">
      <c r="A388" s="7">
        <v>376</v>
      </c>
      <c r="B388" s="6"/>
      <c r="C388" s="11"/>
      <c r="D388" s="220"/>
      <c r="E388" s="11"/>
      <c r="F388" s="205" t="str">
        <f t="shared" si="10"/>
        <v>N/A</v>
      </c>
      <c r="G388" s="6"/>
      <c r="AA388" s="14" t="str">
        <f t="shared" si="11"/>
        <v/>
      </c>
      <c r="AB388" s="14" t="str">
        <f>IF(LEN($AA388)=0,"N",IF(LEN($AA388)&gt;1,"Error -- Availability entered in an incorrect format",IF($AA388='Control Panel'!$F$36,$AA388,IF($AA388='Control Panel'!$F$37,$AA388,IF($AA388='Control Panel'!$F$38,$AA388,IF($AA388='Control Panel'!$F$39,$AA388,IF($AA388='Control Panel'!$F$40,$AA388,IF($AA388='Control Panel'!$F$41,$AA388,"Error -- Availability entered in an incorrect format"))))))))</f>
        <v>N</v>
      </c>
    </row>
    <row r="389" spans="1:28" s="14" customFormat="1" x14ac:dyDescent="0.25">
      <c r="A389" s="7">
        <v>377</v>
      </c>
      <c r="B389" s="6"/>
      <c r="C389" s="11"/>
      <c r="D389" s="220"/>
      <c r="E389" s="11"/>
      <c r="F389" s="205" t="str">
        <f t="shared" si="10"/>
        <v>N/A</v>
      </c>
      <c r="G389" s="6"/>
      <c r="AA389" s="14" t="str">
        <f t="shared" si="11"/>
        <v/>
      </c>
      <c r="AB389" s="14" t="str">
        <f>IF(LEN($AA389)=0,"N",IF(LEN($AA389)&gt;1,"Error -- Availability entered in an incorrect format",IF($AA389='Control Panel'!$F$36,$AA389,IF($AA389='Control Panel'!$F$37,$AA389,IF($AA389='Control Panel'!$F$38,$AA389,IF($AA389='Control Panel'!$F$39,$AA389,IF($AA389='Control Panel'!$F$40,$AA389,IF($AA389='Control Panel'!$F$41,$AA389,"Error -- Availability entered in an incorrect format"))))))))</f>
        <v>N</v>
      </c>
    </row>
    <row r="390" spans="1:28" s="14" customFormat="1" x14ac:dyDescent="0.25">
      <c r="A390" s="7">
        <v>378</v>
      </c>
      <c r="B390" s="6"/>
      <c r="C390" s="11"/>
      <c r="D390" s="220"/>
      <c r="E390" s="11"/>
      <c r="F390" s="205" t="str">
        <f t="shared" si="10"/>
        <v>N/A</v>
      </c>
      <c r="G390" s="6"/>
      <c r="AA390" s="14" t="str">
        <f t="shared" si="11"/>
        <v/>
      </c>
      <c r="AB390" s="14" t="str">
        <f>IF(LEN($AA390)=0,"N",IF(LEN($AA390)&gt;1,"Error -- Availability entered in an incorrect format",IF($AA390='Control Panel'!$F$36,$AA390,IF($AA390='Control Panel'!$F$37,$AA390,IF($AA390='Control Panel'!$F$38,$AA390,IF($AA390='Control Panel'!$F$39,$AA390,IF($AA390='Control Panel'!$F$40,$AA390,IF($AA390='Control Panel'!$F$41,$AA390,"Error -- Availability entered in an incorrect format"))))))))</f>
        <v>N</v>
      </c>
    </row>
    <row r="391" spans="1:28" s="14" customFormat="1" x14ac:dyDescent="0.25">
      <c r="A391" s="7">
        <v>379</v>
      </c>
      <c r="B391" s="6"/>
      <c r="C391" s="11"/>
      <c r="D391" s="220"/>
      <c r="E391" s="11"/>
      <c r="F391" s="205" t="str">
        <f t="shared" si="10"/>
        <v>N/A</v>
      </c>
      <c r="G391" s="6"/>
      <c r="AA391" s="14" t="str">
        <f t="shared" si="11"/>
        <v/>
      </c>
      <c r="AB391" s="14" t="str">
        <f>IF(LEN($AA391)=0,"N",IF(LEN($AA391)&gt;1,"Error -- Availability entered in an incorrect format",IF($AA391='Control Panel'!$F$36,$AA391,IF($AA391='Control Panel'!$F$37,$AA391,IF($AA391='Control Panel'!$F$38,$AA391,IF($AA391='Control Panel'!$F$39,$AA391,IF($AA391='Control Panel'!$F$40,$AA391,IF($AA391='Control Panel'!$F$41,$AA391,"Error -- Availability entered in an incorrect format"))))))))</f>
        <v>N</v>
      </c>
    </row>
    <row r="392" spans="1:28" s="14" customFormat="1" x14ac:dyDescent="0.25">
      <c r="A392" s="7">
        <v>380</v>
      </c>
      <c r="B392" s="6"/>
      <c r="C392" s="11"/>
      <c r="D392" s="220"/>
      <c r="E392" s="11"/>
      <c r="F392" s="205" t="str">
        <f t="shared" si="10"/>
        <v>N/A</v>
      </c>
      <c r="G392" s="6"/>
      <c r="AA392" s="14" t="str">
        <f t="shared" si="11"/>
        <v/>
      </c>
      <c r="AB392" s="14" t="str">
        <f>IF(LEN($AA392)=0,"N",IF(LEN($AA392)&gt;1,"Error -- Availability entered in an incorrect format",IF($AA392='Control Panel'!$F$36,$AA392,IF($AA392='Control Panel'!$F$37,$AA392,IF($AA392='Control Panel'!$F$38,$AA392,IF($AA392='Control Panel'!$F$39,$AA392,IF($AA392='Control Panel'!$F$40,$AA392,IF($AA392='Control Panel'!$F$41,$AA392,"Error -- Availability entered in an incorrect format"))))))))</f>
        <v>N</v>
      </c>
    </row>
    <row r="393" spans="1:28" s="14" customFormat="1" x14ac:dyDescent="0.25">
      <c r="A393" s="7">
        <v>381</v>
      </c>
      <c r="B393" s="6"/>
      <c r="C393" s="11"/>
      <c r="D393" s="220"/>
      <c r="E393" s="11"/>
      <c r="F393" s="205" t="str">
        <f t="shared" si="10"/>
        <v>N/A</v>
      </c>
      <c r="G393" s="6"/>
      <c r="AA393" s="14" t="str">
        <f t="shared" si="11"/>
        <v/>
      </c>
      <c r="AB393" s="14" t="str">
        <f>IF(LEN($AA393)=0,"N",IF(LEN($AA393)&gt;1,"Error -- Availability entered in an incorrect format",IF($AA393='Control Panel'!$F$36,$AA393,IF($AA393='Control Panel'!$F$37,$AA393,IF($AA393='Control Panel'!$F$38,$AA393,IF($AA393='Control Panel'!$F$39,$AA393,IF($AA393='Control Panel'!$F$40,$AA393,IF($AA393='Control Panel'!$F$41,$AA393,"Error -- Availability entered in an incorrect format"))))))))</f>
        <v>N</v>
      </c>
    </row>
    <row r="394" spans="1:28" s="14" customFormat="1" x14ac:dyDescent="0.25">
      <c r="A394" s="7">
        <v>382</v>
      </c>
      <c r="B394" s="6"/>
      <c r="C394" s="11"/>
      <c r="D394" s="220"/>
      <c r="E394" s="11"/>
      <c r="F394" s="205" t="str">
        <f t="shared" si="10"/>
        <v>N/A</v>
      </c>
      <c r="G394" s="6"/>
      <c r="AA394" s="14" t="str">
        <f t="shared" si="11"/>
        <v/>
      </c>
      <c r="AB394" s="14" t="str">
        <f>IF(LEN($AA394)=0,"N",IF(LEN($AA394)&gt;1,"Error -- Availability entered in an incorrect format",IF($AA394='Control Panel'!$F$36,$AA394,IF($AA394='Control Panel'!$F$37,$AA394,IF($AA394='Control Panel'!$F$38,$AA394,IF($AA394='Control Panel'!$F$39,$AA394,IF($AA394='Control Panel'!$F$40,$AA394,IF($AA394='Control Panel'!$F$41,$AA394,"Error -- Availability entered in an incorrect format"))))))))</f>
        <v>N</v>
      </c>
    </row>
    <row r="395" spans="1:28" s="14" customFormat="1" x14ac:dyDescent="0.25">
      <c r="A395" s="7">
        <v>383</v>
      </c>
      <c r="B395" s="6"/>
      <c r="C395" s="11"/>
      <c r="D395" s="220"/>
      <c r="E395" s="11"/>
      <c r="F395" s="205" t="str">
        <f t="shared" si="10"/>
        <v>N/A</v>
      </c>
      <c r="G395" s="6"/>
      <c r="AA395" s="14" t="str">
        <f t="shared" si="11"/>
        <v/>
      </c>
      <c r="AB395" s="14" t="str">
        <f>IF(LEN($AA395)=0,"N",IF(LEN($AA395)&gt;1,"Error -- Availability entered in an incorrect format",IF($AA395='Control Panel'!$F$36,$AA395,IF($AA395='Control Panel'!$F$37,$AA395,IF($AA395='Control Panel'!$F$38,$AA395,IF($AA395='Control Panel'!$F$39,$AA395,IF($AA395='Control Panel'!$F$40,$AA395,IF($AA395='Control Panel'!$F$41,$AA395,"Error -- Availability entered in an incorrect format"))))))))</f>
        <v>N</v>
      </c>
    </row>
    <row r="396" spans="1:28" s="14" customFormat="1" x14ac:dyDescent="0.25">
      <c r="A396" s="7">
        <v>384</v>
      </c>
      <c r="B396" s="6"/>
      <c r="C396" s="11"/>
      <c r="D396" s="220"/>
      <c r="E396" s="11"/>
      <c r="F396" s="205" t="str">
        <f t="shared" si="10"/>
        <v>N/A</v>
      </c>
      <c r="G396" s="6"/>
      <c r="AA396" s="14" t="str">
        <f t="shared" si="11"/>
        <v/>
      </c>
      <c r="AB396" s="14" t="str">
        <f>IF(LEN($AA396)=0,"N",IF(LEN($AA396)&gt;1,"Error -- Availability entered in an incorrect format",IF($AA396='Control Panel'!$F$36,$AA396,IF($AA396='Control Panel'!$F$37,$AA396,IF($AA396='Control Panel'!$F$38,$AA396,IF($AA396='Control Panel'!$F$39,$AA396,IF($AA396='Control Panel'!$F$40,$AA396,IF($AA396='Control Panel'!$F$41,$AA396,"Error -- Availability entered in an incorrect format"))))))))</f>
        <v>N</v>
      </c>
    </row>
    <row r="397" spans="1:28" s="14" customFormat="1" x14ac:dyDescent="0.25">
      <c r="A397" s="7">
        <v>385</v>
      </c>
      <c r="B397" s="6"/>
      <c r="C397" s="11"/>
      <c r="D397" s="220"/>
      <c r="E397" s="11"/>
      <c r="F397" s="205" t="str">
        <f t="shared" si="10"/>
        <v>N/A</v>
      </c>
      <c r="G397" s="6"/>
      <c r="AA397" s="14" t="str">
        <f t="shared" si="11"/>
        <v/>
      </c>
      <c r="AB397" s="14" t="str">
        <f>IF(LEN($AA397)=0,"N",IF(LEN($AA397)&gt;1,"Error -- Availability entered in an incorrect format",IF($AA397='Control Panel'!$F$36,$AA397,IF($AA397='Control Panel'!$F$37,$AA397,IF($AA397='Control Panel'!$F$38,$AA397,IF($AA397='Control Panel'!$F$39,$AA397,IF($AA397='Control Panel'!$F$40,$AA397,IF($AA397='Control Panel'!$F$41,$AA397,"Error -- Availability entered in an incorrect format"))))))))</f>
        <v>N</v>
      </c>
    </row>
    <row r="398" spans="1:28" s="14" customFormat="1" x14ac:dyDescent="0.25">
      <c r="A398" s="7">
        <v>386</v>
      </c>
      <c r="B398" s="6"/>
      <c r="C398" s="11"/>
      <c r="D398" s="220"/>
      <c r="E398" s="11"/>
      <c r="F398" s="205" t="str">
        <f t="shared" ref="F398:F461" si="12">IF($D$10=$A$9,"N/A",$D$10)</f>
        <v>N/A</v>
      </c>
      <c r="G398" s="6"/>
      <c r="AA398" s="14" t="str">
        <f t="shared" ref="AA398:AA461" si="13">TRIM($D398)</f>
        <v/>
      </c>
      <c r="AB398" s="14" t="str">
        <f>IF(LEN($AA398)=0,"N",IF(LEN($AA398)&gt;1,"Error -- Availability entered in an incorrect format",IF($AA398='Control Panel'!$F$36,$AA398,IF($AA398='Control Panel'!$F$37,$AA398,IF($AA398='Control Panel'!$F$38,$AA398,IF($AA398='Control Panel'!$F$39,$AA398,IF($AA398='Control Panel'!$F$40,$AA398,IF($AA398='Control Panel'!$F$41,$AA398,"Error -- Availability entered in an incorrect format"))))))))</f>
        <v>N</v>
      </c>
    </row>
    <row r="399" spans="1:28" s="14" customFormat="1" x14ac:dyDescent="0.25">
      <c r="A399" s="7">
        <v>387</v>
      </c>
      <c r="B399" s="6"/>
      <c r="C399" s="11"/>
      <c r="D399" s="220"/>
      <c r="E399" s="11"/>
      <c r="F399" s="205" t="str">
        <f t="shared" si="12"/>
        <v>N/A</v>
      </c>
      <c r="G399" s="6"/>
      <c r="AA399" s="14" t="str">
        <f t="shared" si="13"/>
        <v/>
      </c>
      <c r="AB399" s="14" t="str">
        <f>IF(LEN($AA399)=0,"N",IF(LEN($AA399)&gt;1,"Error -- Availability entered in an incorrect format",IF($AA399='Control Panel'!$F$36,$AA399,IF($AA399='Control Panel'!$F$37,$AA399,IF($AA399='Control Panel'!$F$38,$AA399,IF($AA399='Control Panel'!$F$39,$AA399,IF($AA399='Control Panel'!$F$40,$AA399,IF($AA399='Control Panel'!$F$41,$AA399,"Error -- Availability entered in an incorrect format"))))))))</f>
        <v>N</v>
      </c>
    </row>
    <row r="400" spans="1:28" s="14" customFormat="1" x14ac:dyDescent="0.25">
      <c r="A400" s="7">
        <v>388</v>
      </c>
      <c r="B400" s="6"/>
      <c r="C400" s="11"/>
      <c r="D400" s="220"/>
      <c r="E400" s="11"/>
      <c r="F400" s="205" t="str">
        <f t="shared" si="12"/>
        <v>N/A</v>
      </c>
      <c r="G400" s="6"/>
      <c r="AA400" s="14" t="str">
        <f t="shared" si="13"/>
        <v/>
      </c>
      <c r="AB400" s="14" t="str">
        <f>IF(LEN($AA400)=0,"N",IF(LEN($AA400)&gt;1,"Error -- Availability entered in an incorrect format",IF($AA400='Control Panel'!$F$36,$AA400,IF($AA400='Control Panel'!$F$37,$AA400,IF($AA400='Control Panel'!$F$38,$AA400,IF($AA400='Control Panel'!$F$39,$AA400,IF($AA400='Control Panel'!$F$40,$AA400,IF($AA400='Control Panel'!$F$41,$AA400,"Error -- Availability entered in an incorrect format"))))))))</f>
        <v>N</v>
      </c>
    </row>
    <row r="401" spans="1:28" s="14" customFormat="1" x14ac:dyDescent="0.25">
      <c r="A401" s="7">
        <v>389</v>
      </c>
      <c r="B401" s="6"/>
      <c r="C401" s="11"/>
      <c r="D401" s="220"/>
      <c r="E401" s="11"/>
      <c r="F401" s="205" t="str">
        <f t="shared" si="12"/>
        <v>N/A</v>
      </c>
      <c r="G401" s="6"/>
      <c r="AA401" s="14" t="str">
        <f t="shared" si="13"/>
        <v/>
      </c>
      <c r="AB401" s="14" t="str">
        <f>IF(LEN($AA401)=0,"N",IF(LEN($AA401)&gt;1,"Error -- Availability entered in an incorrect format",IF($AA401='Control Panel'!$F$36,$AA401,IF($AA401='Control Panel'!$F$37,$AA401,IF($AA401='Control Panel'!$F$38,$AA401,IF($AA401='Control Panel'!$F$39,$AA401,IF($AA401='Control Panel'!$F$40,$AA401,IF($AA401='Control Panel'!$F$41,$AA401,"Error -- Availability entered in an incorrect format"))))))))</f>
        <v>N</v>
      </c>
    </row>
    <row r="402" spans="1:28" s="14" customFormat="1" x14ac:dyDescent="0.25">
      <c r="A402" s="7">
        <v>390</v>
      </c>
      <c r="B402" s="6"/>
      <c r="C402" s="11"/>
      <c r="D402" s="220"/>
      <c r="E402" s="11"/>
      <c r="F402" s="205" t="str">
        <f t="shared" si="12"/>
        <v>N/A</v>
      </c>
      <c r="G402" s="6"/>
      <c r="AA402" s="14" t="str">
        <f t="shared" si="13"/>
        <v/>
      </c>
      <c r="AB402" s="14" t="str">
        <f>IF(LEN($AA402)=0,"N",IF(LEN($AA402)&gt;1,"Error -- Availability entered in an incorrect format",IF($AA402='Control Panel'!$F$36,$AA402,IF($AA402='Control Panel'!$F$37,$AA402,IF($AA402='Control Panel'!$F$38,$AA402,IF($AA402='Control Panel'!$F$39,$AA402,IF($AA402='Control Panel'!$F$40,$AA402,IF($AA402='Control Panel'!$F$41,$AA402,"Error -- Availability entered in an incorrect format"))))))))</f>
        <v>N</v>
      </c>
    </row>
    <row r="403" spans="1:28" s="14" customFormat="1" x14ac:dyDescent="0.25">
      <c r="A403" s="7">
        <v>391</v>
      </c>
      <c r="B403" s="6"/>
      <c r="C403" s="11"/>
      <c r="D403" s="220"/>
      <c r="E403" s="11"/>
      <c r="F403" s="205" t="str">
        <f t="shared" si="12"/>
        <v>N/A</v>
      </c>
      <c r="G403" s="6"/>
      <c r="AA403" s="14" t="str">
        <f t="shared" si="13"/>
        <v/>
      </c>
      <c r="AB403" s="14" t="str">
        <f>IF(LEN($AA403)=0,"N",IF(LEN($AA403)&gt;1,"Error -- Availability entered in an incorrect format",IF($AA403='Control Panel'!$F$36,$AA403,IF($AA403='Control Panel'!$F$37,$AA403,IF($AA403='Control Panel'!$F$38,$AA403,IF($AA403='Control Panel'!$F$39,$AA403,IF($AA403='Control Panel'!$F$40,$AA403,IF($AA403='Control Panel'!$F$41,$AA403,"Error -- Availability entered in an incorrect format"))))))))</f>
        <v>N</v>
      </c>
    </row>
    <row r="404" spans="1:28" s="14" customFormat="1" x14ac:dyDescent="0.25">
      <c r="A404" s="7">
        <v>392</v>
      </c>
      <c r="B404" s="6"/>
      <c r="C404" s="11"/>
      <c r="D404" s="220"/>
      <c r="E404" s="11"/>
      <c r="F404" s="205" t="str">
        <f t="shared" si="12"/>
        <v>N/A</v>
      </c>
      <c r="G404" s="6"/>
      <c r="AA404" s="14" t="str">
        <f t="shared" si="13"/>
        <v/>
      </c>
      <c r="AB404" s="14" t="str">
        <f>IF(LEN($AA404)=0,"N",IF(LEN($AA404)&gt;1,"Error -- Availability entered in an incorrect format",IF($AA404='Control Panel'!$F$36,$AA404,IF($AA404='Control Panel'!$F$37,$AA404,IF($AA404='Control Panel'!$F$38,$AA404,IF($AA404='Control Panel'!$F$39,$AA404,IF($AA404='Control Panel'!$F$40,$AA404,IF($AA404='Control Panel'!$F$41,$AA404,"Error -- Availability entered in an incorrect format"))))))))</f>
        <v>N</v>
      </c>
    </row>
    <row r="405" spans="1:28" s="14" customFormat="1" x14ac:dyDescent="0.25">
      <c r="A405" s="7">
        <v>393</v>
      </c>
      <c r="B405" s="6"/>
      <c r="C405" s="11"/>
      <c r="D405" s="220"/>
      <c r="E405" s="11"/>
      <c r="F405" s="205" t="str">
        <f t="shared" si="12"/>
        <v>N/A</v>
      </c>
      <c r="G405" s="6"/>
      <c r="AA405" s="14" t="str">
        <f t="shared" si="13"/>
        <v/>
      </c>
      <c r="AB405" s="14" t="str">
        <f>IF(LEN($AA405)=0,"N",IF(LEN($AA405)&gt;1,"Error -- Availability entered in an incorrect format",IF($AA405='Control Panel'!$F$36,$AA405,IF($AA405='Control Panel'!$F$37,$AA405,IF($AA405='Control Panel'!$F$38,$AA405,IF($AA405='Control Panel'!$F$39,$AA405,IF($AA405='Control Panel'!$F$40,$AA405,IF($AA405='Control Panel'!$F$41,$AA405,"Error -- Availability entered in an incorrect format"))))))))</f>
        <v>N</v>
      </c>
    </row>
    <row r="406" spans="1:28" s="14" customFormat="1" x14ac:dyDescent="0.25">
      <c r="A406" s="7">
        <v>394</v>
      </c>
      <c r="B406" s="6"/>
      <c r="C406" s="11"/>
      <c r="D406" s="220"/>
      <c r="E406" s="11"/>
      <c r="F406" s="205" t="str">
        <f t="shared" si="12"/>
        <v>N/A</v>
      </c>
      <c r="G406" s="6"/>
      <c r="AA406" s="14" t="str">
        <f t="shared" si="13"/>
        <v/>
      </c>
      <c r="AB406" s="14" t="str">
        <f>IF(LEN($AA406)=0,"N",IF(LEN($AA406)&gt;1,"Error -- Availability entered in an incorrect format",IF($AA406='Control Panel'!$F$36,$AA406,IF($AA406='Control Panel'!$F$37,$AA406,IF($AA406='Control Panel'!$F$38,$AA406,IF($AA406='Control Panel'!$F$39,$AA406,IF($AA406='Control Panel'!$F$40,$AA406,IF($AA406='Control Panel'!$F$41,$AA406,"Error -- Availability entered in an incorrect format"))))))))</f>
        <v>N</v>
      </c>
    </row>
    <row r="407" spans="1:28" s="14" customFormat="1" x14ac:dyDescent="0.25">
      <c r="A407" s="7">
        <v>395</v>
      </c>
      <c r="B407" s="6"/>
      <c r="C407" s="11"/>
      <c r="D407" s="220"/>
      <c r="E407" s="11"/>
      <c r="F407" s="205" t="str">
        <f t="shared" si="12"/>
        <v>N/A</v>
      </c>
      <c r="G407" s="6"/>
      <c r="AA407" s="14" t="str">
        <f t="shared" si="13"/>
        <v/>
      </c>
      <c r="AB407" s="14" t="str">
        <f>IF(LEN($AA407)=0,"N",IF(LEN($AA407)&gt;1,"Error -- Availability entered in an incorrect format",IF($AA407='Control Panel'!$F$36,$AA407,IF($AA407='Control Panel'!$F$37,$AA407,IF($AA407='Control Panel'!$F$38,$AA407,IF($AA407='Control Panel'!$F$39,$AA407,IF($AA407='Control Panel'!$F$40,$AA407,IF($AA407='Control Panel'!$F$41,$AA407,"Error -- Availability entered in an incorrect format"))))))))</f>
        <v>N</v>
      </c>
    </row>
    <row r="408" spans="1:28" s="14" customFormat="1" x14ac:dyDescent="0.25">
      <c r="A408" s="7">
        <v>396</v>
      </c>
      <c r="B408" s="6"/>
      <c r="C408" s="11"/>
      <c r="D408" s="220"/>
      <c r="E408" s="11"/>
      <c r="F408" s="205" t="str">
        <f t="shared" si="12"/>
        <v>N/A</v>
      </c>
      <c r="G408" s="6"/>
      <c r="AA408" s="14" t="str">
        <f t="shared" si="13"/>
        <v/>
      </c>
      <c r="AB408" s="14" t="str">
        <f>IF(LEN($AA408)=0,"N",IF(LEN($AA408)&gt;1,"Error -- Availability entered in an incorrect format",IF($AA408='Control Panel'!$F$36,$AA408,IF($AA408='Control Panel'!$F$37,$AA408,IF($AA408='Control Panel'!$F$38,$AA408,IF($AA408='Control Panel'!$F$39,$AA408,IF($AA408='Control Panel'!$F$40,$AA408,IF($AA408='Control Panel'!$F$41,$AA408,"Error -- Availability entered in an incorrect format"))))))))</f>
        <v>N</v>
      </c>
    </row>
    <row r="409" spans="1:28" s="14" customFormat="1" x14ac:dyDescent="0.25">
      <c r="A409" s="7">
        <v>397</v>
      </c>
      <c r="B409" s="6"/>
      <c r="C409" s="11"/>
      <c r="D409" s="220"/>
      <c r="E409" s="11"/>
      <c r="F409" s="205" t="str">
        <f t="shared" si="12"/>
        <v>N/A</v>
      </c>
      <c r="G409" s="6"/>
      <c r="AA409" s="14" t="str">
        <f t="shared" si="13"/>
        <v/>
      </c>
      <c r="AB409" s="14" t="str">
        <f>IF(LEN($AA409)=0,"N",IF(LEN($AA409)&gt;1,"Error -- Availability entered in an incorrect format",IF($AA409='Control Panel'!$F$36,$AA409,IF($AA409='Control Panel'!$F$37,$AA409,IF($AA409='Control Panel'!$F$38,$AA409,IF($AA409='Control Panel'!$F$39,$AA409,IF($AA409='Control Panel'!$F$40,$AA409,IF($AA409='Control Panel'!$F$41,$AA409,"Error -- Availability entered in an incorrect format"))))))))</f>
        <v>N</v>
      </c>
    </row>
    <row r="410" spans="1:28" s="14" customFormat="1" x14ac:dyDescent="0.25">
      <c r="A410" s="7">
        <v>398</v>
      </c>
      <c r="B410" s="6"/>
      <c r="C410" s="11"/>
      <c r="D410" s="220"/>
      <c r="E410" s="11"/>
      <c r="F410" s="205" t="str">
        <f t="shared" si="12"/>
        <v>N/A</v>
      </c>
      <c r="G410" s="6"/>
      <c r="AA410" s="14" t="str">
        <f t="shared" si="13"/>
        <v/>
      </c>
      <c r="AB410" s="14" t="str">
        <f>IF(LEN($AA410)=0,"N",IF(LEN($AA410)&gt;1,"Error -- Availability entered in an incorrect format",IF($AA410='Control Panel'!$F$36,$AA410,IF($AA410='Control Panel'!$F$37,$AA410,IF($AA410='Control Panel'!$F$38,$AA410,IF($AA410='Control Panel'!$F$39,$AA410,IF($AA410='Control Panel'!$F$40,$AA410,IF($AA410='Control Panel'!$F$41,$AA410,"Error -- Availability entered in an incorrect format"))))))))</f>
        <v>N</v>
      </c>
    </row>
    <row r="411" spans="1:28" s="14" customFormat="1" x14ac:dyDescent="0.25">
      <c r="A411" s="7">
        <v>399</v>
      </c>
      <c r="B411" s="6"/>
      <c r="C411" s="11"/>
      <c r="D411" s="220"/>
      <c r="E411" s="11"/>
      <c r="F411" s="205" t="str">
        <f t="shared" si="12"/>
        <v>N/A</v>
      </c>
      <c r="G411" s="6"/>
      <c r="AA411" s="14" t="str">
        <f t="shared" si="13"/>
        <v/>
      </c>
      <c r="AB411" s="14" t="str">
        <f>IF(LEN($AA411)=0,"N",IF(LEN($AA411)&gt;1,"Error -- Availability entered in an incorrect format",IF($AA411='Control Panel'!$F$36,$AA411,IF($AA411='Control Panel'!$F$37,$AA411,IF($AA411='Control Panel'!$F$38,$AA411,IF($AA411='Control Panel'!$F$39,$AA411,IF($AA411='Control Panel'!$F$40,$AA411,IF($AA411='Control Panel'!$F$41,$AA411,"Error -- Availability entered in an incorrect format"))))))))</f>
        <v>N</v>
      </c>
    </row>
    <row r="412" spans="1:28" s="14" customFormat="1" x14ac:dyDescent="0.25">
      <c r="A412" s="7">
        <v>400</v>
      </c>
      <c r="B412" s="6"/>
      <c r="C412" s="11"/>
      <c r="D412" s="220"/>
      <c r="E412" s="11"/>
      <c r="F412" s="205" t="str">
        <f t="shared" si="12"/>
        <v>N/A</v>
      </c>
      <c r="G412" s="6"/>
      <c r="AA412" s="14" t="str">
        <f t="shared" si="13"/>
        <v/>
      </c>
      <c r="AB412" s="14" t="str">
        <f>IF(LEN($AA412)=0,"N",IF(LEN($AA412)&gt;1,"Error -- Availability entered in an incorrect format",IF($AA412='Control Panel'!$F$36,$AA412,IF($AA412='Control Panel'!$F$37,$AA412,IF($AA412='Control Panel'!$F$38,$AA412,IF($AA412='Control Panel'!$F$39,$AA412,IF($AA412='Control Panel'!$F$40,$AA412,IF($AA412='Control Panel'!$F$41,$AA412,"Error -- Availability entered in an incorrect format"))))))))</f>
        <v>N</v>
      </c>
    </row>
    <row r="413" spans="1:28" s="14" customFormat="1" x14ac:dyDescent="0.25">
      <c r="A413" s="7">
        <v>401</v>
      </c>
      <c r="B413" s="6"/>
      <c r="C413" s="11"/>
      <c r="D413" s="220"/>
      <c r="E413" s="11"/>
      <c r="F413" s="205" t="str">
        <f t="shared" si="12"/>
        <v>N/A</v>
      </c>
      <c r="G413" s="6"/>
      <c r="AA413" s="14" t="str">
        <f t="shared" si="13"/>
        <v/>
      </c>
      <c r="AB413" s="14" t="str">
        <f>IF(LEN($AA413)=0,"N",IF(LEN($AA413)&gt;1,"Error -- Availability entered in an incorrect format",IF($AA413='Control Panel'!$F$36,$AA413,IF($AA413='Control Panel'!$F$37,$AA413,IF($AA413='Control Panel'!$F$38,$AA413,IF($AA413='Control Panel'!$F$39,$AA413,IF($AA413='Control Panel'!$F$40,$AA413,IF($AA413='Control Panel'!$F$41,$AA413,"Error -- Availability entered in an incorrect format"))))))))</f>
        <v>N</v>
      </c>
    </row>
    <row r="414" spans="1:28" s="14" customFormat="1" x14ac:dyDescent="0.25">
      <c r="A414" s="7">
        <v>402</v>
      </c>
      <c r="B414" s="6"/>
      <c r="C414" s="11"/>
      <c r="D414" s="220"/>
      <c r="E414" s="11"/>
      <c r="F414" s="205" t="str">
        <f t="shared" si="12"/>
        <v>N/A</v>
      </c>
      <c r="G414" s="6"/>
      <c r="AA414" s="14" t="str">
        <f t="shared" si="13"/>
        <v/>
      </c>
      <c r="AB414" s="14" t="str">
        <f>IF(LEN($AA414)=0,"N",IF(LEN($AA414)&gt;1,"Error -- Availability entered in an incorrect format",IF($AA414='Control Panel'!$F$36,$AA414,IF($AA414='Control Panel'!$F$37,$AA414,IF($AA414='Control Panel'!$F$38,$AA414,IF($AA414='Control Panel'!$F$39,$AA414,IF($AA414='Control Panel'!$F$40,$AA414,IF($AA414='Control Panel'!$F$41,$AA414,"Error -- Availability entered in an incorrect format"))))))))</f>
        <v>N</v>
      </c>
    </row>
    <row r="415" spans="1:28" s="14" customFormat="1" x14ac:dyDescent="0.25">
      <c r="A415" s="7">
        <v>403</v>
      </c>
      <c r="B415" s="6"/>
      <c r="C415" s="11"/>
      <c r="D415" s="220"/>
      <c r="E415" s="11"/>
      <c r="F415" s="205" t="str">
        <f t="shared" si="12"/>
        <v>N/A</v>
      </c>
      <c r="G415" s="6"/>
      <c r="AA415" s="14" t="str">
        <f t="shared" si="13"/>
        <v/>
      </c>
      <c r="AB415" s="14" t="str">
        <f>IF(LEN($AA415)=0,"N",IF(LEN($AA415)&gt;1,"Error -- Availability entered in an incorrect format",IF($AA415='Control Panel'!$F$36,$AA415,IF($AA415='Control Panel'!$F$37,$AA415,IF($AA415='Control Panel'!$F$38,$AA415,IF($AA415='Control Panel'!$F$39,$AA415,IF($AA415='Control Panel'!$F$40,$AA415,IF($AA415='Control Panel'!$F$41,$AA415,"Error -- Availability entered in an incorrect format"))))))))</f>
        <v>N</v>
      </c>
    </row>
    <row r="416" spans="1:28" s="14" customFormat="1" x14ac:dyDescent="0.25">
      <c r="A416" s="7">
        <v>404</v>
      </c>
      <c r="B416" s="6"/>
      <c r="C416" s="11"/>
      <c r="D416" s="220"/>
      <c r="E416" s="11"/>
      <c r="F416" s="205" t="str">
        <f t="shared" si="12"/>
        <v>N/A</v>
      </c>
      <c r="G416" s="6"/>
      <c r="AA416" s="14" t="str">
        <f t="shared" si="13"/>
        <v/>
      </c>
      <c r="AB416" s="14" t="str">
        <f>IF(LEN($AA416)=0,"N",IF(LEN($AA416)&gt;1,"Error -- Availability entered in an incorrect format",IF($AA416='Control Panel'!$F$36,$AA416,IF($AA416='Control Panel'!$F$37,$AA416,IF($AA416='Control Panel'!$F$38,$AA416,IF($AA416='Control Panel'!$F$39,$AA416,IF($AA416='Control Panel'!$F$40,$AA416,IF($AA416='Control Panel'!$F$41,$AA416,"Error -- Availability entered in an incorrect format"))))))))</f>
        <v>N</v>
      </c>
    </row>
    <row r="417" spans="1:28" s="14" customFormat="1" x14ac:dyDescent="0.25">
      <c r="A417" s="7">
        <v>405</v>
      </c>
      <c r="B417" s="6"/>
      <c r="C417" s="11"/>
      <c r="D417" s="220"/>
      <c r="E417" s="11"/>
      <c r="F417" s="205" t="str">
        <f t="shared" si="12"/>
        <v>N/A</v>
      </c>
      <c r="G417" s="6"/>
      <c r="AA417" s="14" t="str">
        <f t="shared" si="13"/>
        <v/>
      </c>
      <c r="AB417" s="14" t="str">
        <f>IF(LEN($AA417)=0,"N",IF(LEN($AA417)&gt;1,"Error -- Availability entered in an incorrect format",IF($AA417='Control Panel'!$F$36,$AA417,IF($AA417='Control Panel'!$F$37,$AA417,IF($AA417='Control Panel'!$F$38,$AA417,IF($AA417='Control Panel'!$F$39,$AA417,IF($AA417='Control Panel'!$F$40,$AA417,IF($AA417='Control Panel'!$F$41,$AA417,"Error -- Availability entered in an incorrect format"))))))))</f>
        <v>N</v>
      </c>
    </row>
    <row r="418" spans="1:28" s="14" customFormat="1" x14ac:dyDescent="0.25">
      <c r="A418" s="7">
        <v>406</v>
      </c>
      <c r="B418" s="6"/>
      <c r="C418" s="11"/>
      <c r="D418" s="220"/>
      <c r="E418" s="11"/>
      <c r="F418" s="205" t="str">
        <f t="shared" si="12"/>
        <v>N/A</v>
      </c>
      <c r="G418" s="6"/>
      <c r="AA418" s="14" t="str">
        <f t="shared" si="13"/>
        <v/>
      </c>
      <c r="AB418" s="14" t="str">
        <f>IF(LEN($AA418)=0,"N",IF(LEN($AA418)&gt;1,"Error -- Availability entered in an incorrect format",IF($AA418='Control Panel'!$F$36,$AA418,IF($AA418='Control Panel'!$F$37,$AA418,IF($AA418='Control Panel'!$F$38,$AA418,IF($AA418='Control Panel'!$F$39,$AA418,IF($AA418='Control Panel'!$F$40,$AA418,IF($AA418='Control Panel'!$F$41,$AA418,"Error -- Availability entered in an incorrect format"))))))))</f>
        <v>N</v>
      </c>
    </row>
    <row r="419" spans="1:28" s="14" customFormat="1" x14ac:dyDescent="0.25">
      <c r="A419" s="7">
        <v>407</v>
      </c>
      <c r="B419" s="6"/>
      <c r="C419" s="11"/>
      <c r="D419" s="220"/>
      <c r="E419" s="11"/>
      <c r="F419" s="205" t="str">
        <f t="shared" si="12"/>
        <v>N/A</v>
      </c>
      <c r="G419" s="6"/>
      <c r="AA419" s="14" t="str">
        <f t="shared" si="13"/>
        <v/>
      </c>
      <c r="AB419" s="14" t="str">
        <f>IF(LEN($AA419)=0,"N",IF(LEN($AA419)&gt;1,"Error -- Availability entered in an incorrect format",IF($AA419='Control Panel'!$F$36,$AA419,IF($AA419='Control Panel'!$F$37,$AA419,IF($AA419='Control Panel'!$F$38,$AA419,IF($AA419='Control Panel'!$F$39,$AA419,IF($AA419='Control Panel'!$F$40,$AA419,IF($AA419='Control Panel'!$F$41,$AA419,"Error -- Availability entered in an incorrect format"))))))))</f>
        <v>N</v>
      </c>
    </row>
    <row r="420" spans="1:28" s="14" customFormat="1" x14ac:dyDescent="0.25">
      <c r="A420" s="7">
        <v>408</v>
      </c>
      <c r="B420" s="6"/>
      <c r="C420" s="11"/>
      <c r="D420" s="220"/>
      <c r="E420" s="11"/>
      <c r="F420" s="205" t="str">
        <f t="shared" si="12"/>
        <v>N/A</v>
      </c>
      <c r="G420" s="6"/>
      <c r="AA420" s="14" t="str">
        <f t="shared" si="13"/>
        <v/>
      </c>
      <c r="AB420" s="14" t="str">
        <f>IF(LEN($AA420)=0,"N",IF(LEN($AA420)&gt;1,"Error -- Availability entered in an incorrect format",IF($AA420='Control Panel'!$F$36,$AA420,IF($AA420='Control Panel'!$F$37,$AA420,IF($AA420='Control Panel'!$F$38,$AA420,IF($AA420='Control Panel'!$F$39,$AA420,IF($AA420='Control Panel'!$F$40,$AA420,IF($AA420='Control Panel'!$F$41,$AA420,"Error -- Availability entered in an incorrect format"))))))))</f>
        <v>N</v>
      </c>
    </row>
    <row r="421" spans="1:28" s="14" customFormat="1" x14ac:dyDescent="0.25">
      <c r="A421" s="7">
        <v>409</v>
      </c>
      <c r="B421" s="6"/>
      <c r="C421" s="11"/>
      <c r="D421" s="220"/>
      <c r="E421" s="11"/>
      <c r="F421" s="205" t="str">
        <f t="shared" si="12"/>
        <v>N/A</v>
      </c>
      <c r="G421" s="6"/>
      <c r="AA421" s="14" t="str">
        <f t="shared" si="13"/>
        <v/>
      </c>
      <c r="AB421" s="14" t="str">
        <f>IF(LEN($AA421)=0,"N",IF(LEN($AA421)&gt;1,"Error -- Availability entered in an incorrect format",IF($AA421='Control Panel'!$F$36,$AA421,IF($AA421='Control Panel'!$F$37,$AA421,IF($AA421='Control Panel'!$F$38,$AA421,IF($AA421='Control Panel'!$F$39,$AA421,IF($AA421='Control Panel'!$F$40,$AA421,IF($AA421='Control Panel'!$F$41,$AA421,"Error -- Availability entered in an incorrect format"))))))))</f>
        <v>N</v>
      </c>
    </row>
    <row r="422" spans="1:28" s="14" customFormat="1" x14ac:dyDescent="0.25">
      <c r="A422" s="7">
        <v>410</v>
      </c>
      <c r="B422" s="6"/>
      <c r="C422" s="11"/>
      <c r="D422" s="220"/>
      <c r="E422" s="11"/>
      <c r="F422" s="205" t="str">
        <f t="shared" si="12"/>
        <v>N/A</v>
      </c>
      <c r="G422" s="6"/>
      <c r="AA422" s="14" t="str">
        <f t="shared" si="13"/>
        <v/>
      </c>
      <c r="AB422" s="14" t="str">
        <f>IF(LEN($AA422)=0,"N",IF(LEN($AA422)&gt;1,"Error -- Availability entered in an incorrect format",IF($AA422='Control Panel'!$F$36,$AA422,IF($AA422='Control Panel'!$F$37,$AA422,IF($AA422='Control Panel'!$F$38,$AA422,IF($AA422='Control Panel'!$F$39,$AA422,IF($AA422='Control Panel'!$F$40,$AA422,IF($AA422='Control Panel'!$F$41,$AA422,"Error -- Availability entered in an incorrect format"))))))))</f>
        <v>N</v>
      </c>
    </row>
    <row r="423" spans="1:28" s="14" customFormat="1" x14ac:dyDescent="0.25">
      <c r="A423" s="7">
        <v>411</v>
      </c>
      <c r="B423" s="6"/>
      <c r="C423" s="11"/>
      <c r="D423" s="220"/>
      <c r="E423" s="11"/>
      <c r="F423" s="205" t="str">
        <f t="shared" si="12"/>
        <v>N/A</v>
      </c>
      <c r="G423" s="6"/>
      <c r="AA423" s="14" t="str">
        <f t="shared" si="13"/>
        <v/>
      </c>
      <c r="AB423" s="14" t="str">
        <f>IF(LEN($AA423)=0,"N",IF(LEN($AA423)&gt;1,"Error -- Availability entered in an incorrect format",IF($AA423='Control Panel'!$F$36,$AA423,IF($AA423='Control Panel'!$F$37,$AA423,IF($AA423='Control Panel'!$F$38,$AA423,IF($AA423='Control Panel'!$F$39,$AA423,IF($AA423='Control Panel'!$F$40,$AA423,IF($AA423='Control Panel'!$F$41,$AA423,"Error -- Availability entered in an incorrect format"))))))))</f>
        <v>N</v>
      </c>
    </row>
    <row r="424" spans="1:28" s="14" customFormat="1" x14ac:dyDescent="0.25">
      <c r="A424" s="7">
        <v>412</v>
      </c>
      <c r="B424" s="6"/>
      <c r="C424" s="11"/>
      <c r="D424" s="220"/>
      <c r="E424" s="11"/>
      <c r="F424" s="205" t="str">
        <f t="shared" si="12"/>
        <v>N/A</v>
      </c>
      <c r="G424" s="6"/>
      <c r="AA424" s="14" t="str">
        <f t="shared" si="13"/>
        <v/>
      </c>
      <c r="AB424" s="14" t="str">
        <f>IF(LEN($AA424)=0,"N",IF(LEN($AA424)&gt;1,"Error -- Availability entered in an incorrect format",IF($AA424='Control Panel'!$F$36,$AA424,IF($AA424='Control Panel'!$F$37,$AA424,IF($AA424='Control Panel'!$F$38,$AA424,IF($AA424='Control Panel'!$F$39,$AA424,IF($AA424='Control Panel'!$F$40,$AA424,IF($AA424='Control Panel'!$F$41,$AA424,"Error -- Availability entered in an incorrect format"))))))))</f>
        <v>N</v>
      </c>
    </row>
    <row r="425" spans="1:28" s="14" customFormat="1" x14ac:dyDescent="0.25">
      <c r="A425" s="7">
        <v>413</v>
      </c>
      <c r="B425" s="6"/>
      <c r="C425" s="11"/>
      <c r="D425" s="220"/>
      <c r="E425" s="11"/>
      <c r="F425" s="205" t="str">
        <f t="shared" si="12"/>
        <v>N/A</v>
      </c>
      <c r="G425" s="6"/>
      <c r="AA425" s="14" t="str">
        <f t="shared" si="13"/>
        <v/>
      </c>
      <c r="AB425" s="14" t="str">
        <f>IF(LEN($AA425)=0,"N",IF(LEN($AA425)&gt;1,"Error -- Availability entered in an incorrect format",IF($AA425='Control Panel'!$F$36,$AA425,IF($AA425='Control Panel'!$F$37,$AA425,IF($AA425='Control Panel'!$F$38,$AA425,IF($AA425='Control Panel'!$F$39,$AA425,IF($AA425='Control Panel'!$F$40,$AA425,IF($AA425='Control Panel'!$F$41,$AA425,"Error -- Availability entered in an incorrect format"))))))))</f>
        <v>N</v>
      </c>
    </row>
    <row r="426" spans="1:28" s="14" customFormat="1" x14ac:dyDescent="0.25">
      <c r="A426" s="7">
        <v>414</v>
      </c>
      <c r="B426" s="6"/>
      <c r="C426" s="11"/>
      <c r="D426" s="220"/>
      <c r="E426" s="11"/>
      <c r="F426" s="205" t="str">
        <f t="shared" si="12"/>
        <v>N/A</v>
      </c>
      <c r="G426" s="6"/>
      <c r="AA426" s="14" t="str">
        <f t="shared" si="13"/>
        <v/>
      </c>
      <c r="AB426" s="14" t="str">
        <f>IF(LEN($AA426)=0,"N",IF(LEN($AA426)&gt;1,"Error -- Availability entered in an incorrect format",IF($AA426='Control Panel'!$F$36,$AA426,IF($AA426='Control Panel'!$F$37,$AA426,IF($AA426='Control Panel'!$F$38,$AA426,IF($AA426='Control Panel'!$F$39,$AA426,IF($AA426='Control Panel'!$F$40,$AA426,IF($AA426='Control Panel'!$F$41,$AA426,"Error -- Availability entered in an incorrect format"))))))))</f>
        <v>N</v>
      </c>
    </row>
    <row r="427" spans="1:28" s="14" customFormat="1" x14ac:dyDescent="0.25">
      <c r="A427" s="7">
        <v>415</v>
      </c>
      <c r="B427" s="6"/>
      <c r="C427" s="11"/>
      <c r="D427" s="220"/>
      <c r="E427" s="11"/>
      <c r="F427" s="205" t="str">
        <f t="shared" si="12"/>
        <v>N/A</v>
      </c>
      <c r="G427" s="6"/>
      <c r="AA427" s="14" t="str">
        <f t="shared" si="13"/>
        <v/>
      </c>
      <c r="AB427" s="14" t="str">
        <f>IF(LEN($AA427)=0,"N",IF(LEN($AA427)&gt;1,"Error -- Availability entered in an incorrect format",IF($AA427='Control Panel'!$F$36,$AA427,IF($AA427='Control Panel'!$F$37,$AA427,IF($AA427='Control Panel'!$F$38,$AA427,IF($AA427='Control Panel'!$F$39,$AA427,IF($AA427='Control Panel'!$F$40,$AA427,IF($AA427='Control Panel'!$F$41,$AA427,"Error -- Availability entered in an incorrect format"))))))))</f>
        <v>N</v>
      </c>
    </row>
    <row r="428" spans="1:28" s="14" customFormat="1" x14ac:dyDescent="0.25">
      <c r="A428" s="7">
        <v>416</v>
      </c>
      <c r="B428" s="6"/>
      <c r="C428" s="11"/>
      <c r="D428" s="220"/>
      <c r="E428" s="11"/>
      <c r="F428" s="205" t="str">
        <f t="shared" si="12"/>
        <v>N/A</v>
      </c>
      <c r="G428" s="6"/>
      <c r="AA428" s="14" t="str">
        <f t="shared" si="13"/>
        <v/>
      </c>
      <c r="AB428" s="14" t="str">
        <f>IF(LEN($AA428)=0,"N",IF(LEN($AA428)&gt;1,"Error -- Availability entered in an incorrect format",IF($AA428='Control Panel'!$F$36,$AA428,IF($AA428='Control Panel'!$F$37,$AA428,IF($AA428='Control Panel'!$F$38,$AA428,IF($AA428='Control Panel'!$F$39,$AA428,IF($AA428='Control Panel'!$F$40,$AA428,IF($AA428='Control Panel'!$F$41,$AA428,"Error -- Availability entered in an incorrect format"))))))))</f>
        <v>N</v>
      </c>
    </row>
    <row r="429" spans="1:28" s="14" customFormat="1" x14ac:dyDescent="0.25">
      <c r="A429" s="7">
        <v>417</v>
      </c>
      <c r="B429" s="6"/>
      <c r="C429" s="11"/>
      <c r="D429" s="220"/>
      <c r="E429" s="11"/>
      <c r="F429" s="205" t="str">
        <f t="shared" si="12"/>
        <v>N/A</v>
      </c>
      <c r="G429" s="6"/>
      <c r="AA429" s="14" t="str">
        <f t="shared" si="13"/>
        <v/>
      </c>
      <c r="AB429" s="14" t="str">
        <f>IF(LEN($AA429)=0,"N",IF(LEN($AA429)&gt;1,"Error -- Availability entered in an incorrect format",IF($AA429='Control Panel'!$F$36,$AA429,IF($AA429='Control Panel'!$F$37,$AA429,IF($AA429='Control Panel'!$F$38,$AA429,IF($AA429='Control Panel'!$F$39,$AA429,IF($AA429='Control Panel'!$F$40,$AA429,IF($AA429='Control Panel'!$F$41,$AA429,"Error -- Availability entered in an incorrect format"))))))))</f>
        <v>N</v>
      </c>
    </row>
    <row r="430" spans="1:28" s="14" customFormat="1" x14ac:dyDescent="0.25">
      <c r="A430" s="7">
        <v>418</v>
      </c>
      <c r="B430" s="6"/>
      <c r="C430" s="11"/>
      <c r="D430" s="220"/>
      <c r="E430" s="11"/>
      <c r="F430" s="205" t="str">
        <f t="shared" si="12"/>
        <v>N/A</v>
      </c>
      <c r="G430" s="6"/>
      <c r="AA430" s="14" t="str">
        <f t="shared" si="13"/>
        <v/>
      </c>
      <c r="AB430" s="14" t="str">
        <f>IF(LEN($AA430)=0,"N",IF(LEN($AA430)&gt;1,"Error -- Availability entered in an incorrect format",IF($AA430='Control Panel'!$F$36,$AA430,IF($AA430='Control Panel'!$F$37,$AA430,IF($AA430='Control Panel'!$F$38,$AA430,IF($AA430='Control Panel'!$F$39,$AA430,IF($AA430='Control Panel'!$F$40,$AA430,IF($AA430='Control Panel'!$F$41,$AA430,"Error -- Availability entered in an incorrect format"))))))))</f>
        <v>N</v>
      </c>
    </row>
    <row r="431" spans="1:28" s="14" customFormat="1" x14ac:dyDescent="0.25">
      <c r="A431" s="7">
        <v>419</v>
      </c>
      <c r="B431" s="6"/>
      <c r="C431" s="11"/>
      <c r="D431" s="220"/>
      <c r="E431" s="11"/>
      <c r="F431" s="205" t="str">
        <f t="shared" si="12"/>
        <v>N/A</v>
      </c>
      <c r="G431" s="6"/>
      <c r="AA431" s="14" t="str">
        <f t="shared" si="13"/>
        <v/>
      </c>
      <c r="AB431" s="14" t="str">
        <f>IF(LEN($AA431)=0,"N",IF(LEN($AA431)&gt;1,"Error -- Availability entered in an incorrect format",IF($AA431='Control Panel'!$F$36,$AA431,IF($AA431='Control Panel'!$F$37,$AA431,IF($AA431='Control Panel'!$F$38,$AA431,IF($AA431='Control Panel'!$F$39,$AA431,IF($AA431='Control Panel'!$F$40,$AA431,IF($AA431='Control Panel'!$F$41,$AA431,"Error -- Availability entered in an incorrect format"))))))))</f>
        <v>N</v>
      </c>
    </row>
    <row r="432" spans="1:28" s="14" customFormat="1" x14ac:dyDescent="0.25">
      <c r="A432" s="7">
        <v>420</v>
      </c>
      <c r="B432" s="6"/>
      <c r="C432" s="11"/>
      <c r="D432" s="220"/>
      <c r="E432" s="11"/>
      <c r="F432" s="205" t="str">
        <f t="shared" si="12"/>
        <v>N/A</v>
      </c>
      <c r="G432" s="6"/>
      <c r="AA432" s="14" t="str">
        <f t="shared" si="13"/>
        <v/>
      </c>
      <c r="AB432" s="14" t="str">
        <f>IF(LEN($AA432)=0,"N",IF(LEN($AA432)&gt;1,"Error -- Availability entered in an incorrect format",IF($AA432='Control Panel'!$F$36,$AA432,IF($AA432='Control Panel'!$F$37,$AA432,IF($AA432='Control Panel'!$F$38,$AA432,IF($AA432='Control Panel'!$F$39,$AA432,IF($AA432='Control Panel'!$F$40,$AA432,IF($AA432='Control Panel'!$F$41,$AA432,"Error -- Availability entered in an incorrect format"))))))))</f>
        <v>N</v>
      </c>
    </row>
    <row r="433" spans="1:28" s="14" customFormat="1" x14ac:dyDescent="0.25">
      <c r="A433" s="7">
        <v>421</v>
      </c>
      <c r="B433" s="6"/>
      <c r="C433" s="11"/>
      <c r="D433" s="220"/>
      <c r="E433" s="11"/>
      <c r="F433" s="205" t="str">
        <f t="shared" si="12"/>
        <v>N/A</v>
      </c>
      <c r="G433" s="6"/>
      <c r="AA433" s="14" t="str">
        <f t="shared" si="13"/>
        <v/>
      </c>
      <c r="AB433" s="14" t="str">
        <f>IF(LEN($AA433)=0,"N",IF(LEN($AA433)&gt;1,"Error -- Availability entered in an incorrect format",IF($AA433='Control Panel'!$F$36,$AA433,IF($AA433='Control Panel'!$F$37,$AA433,IF($AA433='Control Panel'!$F$38,$AA433,IF($AA433='Control Panel'!$F$39,$AA433,IF($AA433='Control Panel'!$F$40,$AA433,IF($AA433='Control Panel'!$F$41,$AA433,"Error -- Availability entered in an incorrect format"))))))))</f>
        <v>N</v>
      </c>
    </row>
    <row r="434" spans="1:28" s="14" customFormat="1" x14ac:dyDescent="0.25">
      <c r="A434" s="7">
        <v>422</v>
      </c>
      <c r="B434" s="6"/>
      <c r="C434" s="11"/>
      <c r="D434" s="220"/>
      <c r="E434" s="11"/>
      <c r="F434" s="205" t="str">
        <f t="shared" si="12"/>
        <v>N/A</v>
      </c>
      <c r="G434" s="6"/>
      <c r="AA434" s="14" t="str">
        <f t="shared" si="13"/>
        <v/>
      </c>
      <c r="AB434" s="14" t="str">
        <f>IF(LEN($AA434)=0,"N",IF(LEN($AA434)&gt;1,"Error -- Availability entered in an incorrect format",IF($AA434='Control Panel'!$F$36,$AA434,IF($AA434='Control Panel'!$F$37,$AA434,IF($AA434='Control Panel'!$F$38,$AA434,IF($AA434='Control Panel'!$F$39,$AA434,IF($AA434='Control Panel'!$F$40,$AA434,IF($AA434='Control Panel'!$F$41,$AA434,"Error -- Availability entered in an incorrect format"))))))))</f>
        <v>N</v>
      </c>
    </row>
    <row r="435" spans="1:28" s="14" customFormat="1" x14ac:dyDescent="0.25">
      <c r="A435" s="7">
        <v>423</v>
      </c>
      <c r="B435" s="6"/>
      <c r="C435" s="11"/>
      <c r="D435" s="220"/>
      <c r="E435" s="11"/>
      <c r="F435" s="205" t="str">
        <f t="shared" si="12"/>
        <v>N/A</v>
      </c>
      <c r="G435" s="6"/>
      <c r="AA435" s="14" t="str">
        <f t="shared" si="13"/>
        <v/>
      </c>
      <c r="AB435" s="14" t="str">
        <f>IF(LEN($AA435)=0,"N",IF(LEN($AA435)&gt;1,"Error -- Availability entered in an incorrect format",IF($AA435='Control Panel'!$F$36,$AA435,IF($AA435='Control Panel'!$F$37,$AA435,IF($AA435='Control Panel'!$F$38,$AA435,IF($AA435='Control Panel'!$F$39,$AA435,IF($AA435='Control Panel'!$F$40,$AA435,IF($AA435='Control Panel'!$F$41,$AA435,"Error -- Availability entered in an incorrect format"))))))))</f>
        <v>N</v>
      </c>
    </row>
    <row r="436" spans="1:28" s="14" customFormat="1" x14ac:dyDescent="0.25">
      <c r="A436" s="7">
        <v>424</v>
      </c>
      <c r="B436" s="6"/>
      <c r="C436" s="11"/>
      <c r="D436" s="220"/>
      <c r="E436" s="11"/>
      <c r="F436" s="205" t="str">
        <f t="shared" si="12"/>
        <v>N/A</v>
      </c>
      <c r="G436" s="6"/>
      <c r="AA436" s="14" t="str">
        <f t="shared" si="13"/>
        <v/>
      </c>
      <c r="AB436" s="14" t="str">
        <f>IF(LEN($AA436)=0,"N",IF(LEN($AA436)&gt;1,"Error -- Availability entered in an incorrect format",IF($AA436='Control Panel'!$F$36,$AA436,IF($AA436='Control Panel'!$F$37,$AA436,IF($AA436='Control Panel'!$F$38,$AA436,IF($AA436='Control Panel'!$F$39,$AA436,IF($AA436='Control Panel'!$F$40,$AA436,IF($AA436='Control Panel'!$F$41,$AA436,"Error -- Availability entered in an incorrect format"))))))))</f>
        <v>N</v>
      </c>
    </row>
    <row r="437" spans="1:28" s="14" customFormat="1" x14ac:dyDescent="0.25">
      <c r="A437" s="7">
        <v>425</v>
      </c>
      <c r="B437" s="6"/>
      <c r="C437" s="11"/>
      <c r="D437" s="220"/>
      <c r="E437" s="11"/>
      <c r="F437" s="205" t="str">
        <f t="shared" si="12"/>
        <v>N/A</v>
      </c>
      <c r="G437" s="6"/>
      <c r="AA437" s="14" t="str">
        <f t="shared" si="13"/>
        <v/>
      </c>
      <c r="AB437" s="14" t="str">
        <f>IF(LEN($AA437)=0,"N",IF(LEN($AA437)&gt;1,"Error -- Availability entered in an incorrect format",IF($AA437='Control Panel'!$F$36,$AA437,IF($AA437='Control Panel'!$F$37,$AA437,IF($AA437='Control Panel'!$F$38,$AA437,IF($AA437='Control Panel'!$F$39,$AA437,IF($AA437='Control Panel'!$F$40,$AA437,IF($AA437='Control Panel'!$F$41,$AA437,"Error -- Availability entered in an incorrect format"))))))))</f>
        <v>N</v>
      </c>
    </row>
    <row r="438" spans="1:28" s="14" customFormat="1" x14ac:dyDescent="0.25">
      <c r="A438" s="7">
        <v>426</v>
      </c>
      <c r="B438" s="6"/>
      <c r="C438" s="11"/>
      <c r="D438" s="220"/>
      <c r="E438" s="11"/>
      <c r="F438" s="205" t="str">
        <f t="shared" si="12"/>
        <v>N/A</v>
      </c>
      <c r="G438" s="6"/>
      <c r="AA438" s="14" t="str">
        <f t="shared" si="13"/>
        <v/>
      </c>
      <c r="AB438" s="14" t="str">
        <f>IF(LEN($AA438)=0,"N",IF(LEN($AA438)&gt;1,"Error -- Availability entered in an incorrect format",IF($AA438='Control Panel'!$F$36,$AA438,IF($AA438='Control Panel'!$F$37,$AA438,IF($AA438='Control Panel'!$F$38,$AA438,IF($AA438='Control Panel'!$F$39,$AA438,IF($AA438='Control Panel'!$F$40,$AA438,IF($AA438='Control Panel'!$F$41,$AA438,"Error -- Availability entered in an incorrect format"))))))))</f>
        <v>N</v>
      </c>
    </row>
    <row r="439" spans="1:28" s="14" customFormat="1" x14ac:dyDescent="0.25">
      <c r="A439" s="7">
        <v>427</v>
      </c>
      <c r="B439" s="6"/>
      <c r="C439" s="11"/>
      <c r="D439" s="220"/>
      <c r="E439" s="11"/>
      <c r="F439" s="205" t="str">
        <f t="shared" si="12"/>
        <v>N/A</v>
      </c>
      <c r="G439" s="6"/>
      <c r="AA439" s="14" t="str">
        <f t="shared" si="13"/>
        <v/>
      </c>
      <c r="AB439" s="14" t="str">
        <f>IF(LEN($AA439)=0,"N",IF(LEN($AA439)&gt;1,"Error -- Availability entered in an incorrect format",IF($AA439='Control Panel'!$F$36,$AA439,IF($AA439='Control Panel'!$F$37,$AA439,IF($AA439='Control Panel'!$F$38,$AA439,IF($AA439='Control Panel'!$F$39,$AA439,IF($AA439='Control Panel'!$F$40,$AA439,IF($AA439='Control Panel'!$F$41,$AA439,"Error -- Availability entered in an incorrect format"))))))))</f>
        <v>N</v>
      </c>
    </row>
    <row r="440" spans="1:28" s="14" customFormat="1" x14ac:dyDescent="0.25">
      <c r="A440" s="7">
        <v>428</v>
      </c>
      <c r="B440" s="6"/>
      <c r="C440" s="11"/>
      <c r="D440" s="220"/>
      <c r="E440" s="11"/>
      <c r="F440" s="205" t="str">
        <f t="shared" si="12"/>
        <v>N/A</v>
      </c>
      <c r="G440" s="6"/>
      <c r="AA440" s="14" t="str">
        <f t="shared" si="13"/>
        <v/>
      </c>
      <c r="AB440" s="14" t="str">
        <f>IF(LEN($AA440)=0,"N",IF(LEN($AA440)&gt;1,"Error -- Availability entered in an incorrect format",IF($AA440='Control Panel'!$F$36,$AA440,IF($AA440='Control Panel'!$F$37,$AA440,IF($AA440='Control Panel'!$F$38,$AA440,IF($AA440='Control Panel'!$F$39,$AA440,IF($AA440='Control Panel'!$F$40,$AA440,IF($AA440='Control Panel'!$F$41,$AA440,"Error -- Availability entered in an incorrect format"))))))))</f>
        <v>N</v>
      </c>
    </row>
    <row r="441" spans="1:28" s="14" customFormat="1" x14ac:dyDescent="0.25">
      <c r="A441" s="7">
        <v>429</v>
      </c>
      <c r="B441" s="6"/>
      <c r="C441" s="11"/>
      <c r="D441" s="220"/>
      <c r="E441" s="11"/>
      <c r="F441" s="205" t="str">
        <f t="shared" si="12"/>
        <v>N/A</v>
      </c>
      <c r="G441" s="6"/>
      <c r="AA441" s="14" t="str">
        <f t="shared" si="13"/>
        <v/>
      </c>
      <c r="AB441" s="14" t="str">
        <f>IF(LEN($AA441)=0,"N",IF(LEN($AA441)&gt;1,"Error -- Availability entered in an incorrect format",IF($AA441='Control Panel'!$F$36,$AA441,IF($AA441='Control Panel'!$F$37,$AA441,IF($AA441='Control Panel'!$F$38,$AA441,IF($AA441='Control Panel'!$F$39,$AA441,IF($AA441='Control Panel'!$F$40,$AA441,IF($AA441='Control Panel'!$F$41,$AA441,"Error -- Availability entered in an incorrect format"))))))))</f>
        <v>N</v>
      </c>
    </row>
    <row r="442" spans="1:28" s="14" customFormat="1" x14ac:dyDescent="0.25">
      <c r="A442" s="7">
        <v>430</v>
      </c>
      <c r="B442" s="6"/>
      <c r="C442" s="11"/>
      <c r="D442" s="220"/>
      <c r="E442" s="11"/>
      <c r="F442" s="205" t="str">
        <f t="shared" si="12"/>
        <v>N/A</v>
      </c>
      <c r="G442" s="6"/>
      <c r="AA442" s="14" t="str">
        <f t="shared" si="13"/>
        <v/>
      </c>
      <c r="AB442" s="14" t="str">
        <f>IF(LEN($AA442)=0,"N",IF(LEN($AA442)&gt;1,"Error -- Availability entered in an incorrect format",IF($AA442='Control Panel'!$F$36,$AA442,IF($AA442='Control Panel'!$F$37,$AA442,IF($AA442='Control Panel'!$F$38,$AA442,IF($AA442='Control Panel'!$F$39,$AA442,IF($AA442='Control Panel'!$F$40,$AA442,IF($AA442='Control Panel'!$F$41,$AA442,"Error -- Availability entered in an incorrect format"))))))))</f>
        <v>N</v>
      </c>
    </row>
    <row r="443" spans="1:28" s="14" customFormat="1" x14ac:dyDescent="0.25">
      <c r="A443" s="7">
        <v>431</v>
      </c>
      <c r="B443" s="6"/>
      <c r="C443" s="11"/>
      <c r="D443" s="220"/>
      <c r="E443" s="11"/>
      <c r="F443" s="205" t="str">
        <f t="shared" si="12"/>
        <v>N/A</v>
      </c>
      <c r="G443" s="6"/>
      <c r="AA443" s="14" t="str">
        <f t="shared" si="13"/>
        <v/>
      </c>
      <c r="AB443" s="14" t="str">
        <f>IF(LEN($AA443)=0,"N",IF(LEN($AA443)&gt;1,"Error -- Availability entered in an incorrect format",IF($AA443='Control Panel'!$F$36,$AA443,IF($AA443='Control Panel'!$F$37,$AA443,IF($AA443='Control Panel'!$F$38,$AA443,IF($AA443='Control Panel'!$F$39,$AA443,IF($AA443='Control Panel'!$F$40,$AA443,IF($AA443='Control Panel'!$F$41,$AA443,"Error -- Availability entered in an incorrect format"))))))))</f>
        <v>N</v>
      </c>
    </row>
    <row r="444" spans="1:28" s="14" customFormat="1" x14ac:dyDescent="0.25">
      <c r="A444" s="7">
        <v>432</v>
      </c>
      <c r="B444" s="6"/>
      <c r="C444" s="11"/>
      <c r="D444" s="220"/>
      <c r="E444" s="11"/>
      <c r="F444" s="205" t="str">
        <f t="shared" si="12"/>
        <v>N/A</v>
      </c>
      <c r="G444" s="6"/>
      <c r="AA444" s="14" t="str">
        <f t="shared" si="13"/>
        <v/>
      </c>
      <c r="AB444" s="14" t="str">
        <f>IF(LEN($AA444)=0,"N",IF(LEN($AA444)&gt;1,"Error -- Availability entered in an incorrect format",IF($AA444='Control Panel'!$F$36,$AA444,IF($AA444='Control Panel'!$F$37,$AA444,IF($AA444='Control Panel'!$F$38,$AA444,IF($AA444='Control Panel'!$F$39,$AA444,IF($AA444='Control Panel'!$F$40,$AA444,IF($AA444='Control Panel'!$F$41,$AA444,"Error -- Availability entered in an incorrect format"))))))))</f>
        <v>N</v>
      </c>
    </row>
    <row r="445" spans="1:28" s="14" customFormat="1" x14ac:dyDescent="0.25">
      <c r="A445" s="7">
        <v>433</v>
      </c>
      <c r="B445" s="6"/>
      <c r="C445" s="11"/>
      <c r="D445" s="220"/>
      <c r="E445" s="11"/>
      <c r="F445" s="205" t="str">
        <f t="shared" si="12"/>
        <v>N/A</v>
      </c>
      <c r="G445" s="6"/>
      <c r="AA445" s="14" t="str">
        <f t="shared" si="13"/>
        <v/>
      </c>
      <c r="AB445" s="14" t="str">
        <f>IF(LEN($AA445)=0,"N",IF(LEN($AA445)&gt;1,"Error -- Availability entered in an incorrect format",IF($AA445='Control Panel'!$F$36,$AA445,IF($AA445='Control Panel'!$F$37,$AA445,IF($AA445='Control Panel'!$F$38,$AA445,IF($AA445='Control Panel'!$F$39,$AA445,IF($AA445='Control Panel'!$F$40,$AA445,IF($AA445='Control Panel'!$F$41,$AA445,"Error -- Availability entered in an incorrect format"))))))))</f>
        <v>N</v>
      </c>
    </row>
    <row r="446" spans="1:28" s="14" customFormat="1" x14ac:dyDescent="0.25">
      <c r="A446" s="7">
        <v>434</v>
      </c>
      <c r="B446" s="6"/>
      <c r="C446" s="11"/>
      <c r="D446" s="220"/>
      <c r="E446" s="11"/>
      <c r="F446" s="205" t="str">
        <f t="shared" si="12"/>
        <v>N/A</v>
      </c>
      <c r="G446" s="6"/>
      <c r="AA446" s="14" t="str">
        <f t="shared" si="13"/>
        <v/>
      </c>
      <c r="AB446" s="14" t="str">
        <f>IF(LEN($AA446)=0,"N",IF(LEN($AA446)&gt;1,"Error -- Availability entered in an incorrect format",IF($AA446='Control Panel'!$F$36,$AA446,IF($AA446='Control Panel'!$F$37,$AA446,IF($AA446='Control Panel'!$F$38,$AA446,IF($AA446='Control Panel'!$F$39,$AA446,IF($AA446='Control Panel'!$F$40,$AA446,IF($AA446='Control Panel'!$F$41,$AA446,"Error -- Availability entered in an incorrect format"))))))))</f>
        <v>N</v>
      </c>
    </row>
    <row r="447" spans="1:28" s="14" customFormat="1" x14ac:dyDescent="0.25">
      <c r="A447" s="7">
        <v>435</v>
      </c>
      <c r="B447" s="6"/>
      <c r="C447" s="11"/>
      <c r="D447" s="220"/>
      <c r="E447" s="11"/>
      <c r="F447" s="205" t="str">
        <f t="shared" si="12"/>
        <v>N/A</v>
      </c>
      <c r="G447" s="6"/>
      <c r="AA447" s="14" t="str">
        <f t="shared" si="13"/>
        <v/>
      </c>
      <c r="AB447" s="14" t="str">
        <f>IF(LEN($AA447)=0,"N",IF(LEN($AA447)&gt;1,"Error -- Availability entered in an incorrect format",IF($AA447='Control Panel'!$F$36,$AA447,IF($AA447='Control Panel'!$F$37,$AA447,IF($AA447='Control Panel'!$F$38,$AA447,IF($AA447='Control Panel'!$F$39,$AA447,IF($AA447='Control Panel'!$F$40,$AA447,IF($AA447='Control Panel'!$F$41,$AA447,"Error -- Availability entered in an incorrect format"))))))))</f>
        <v>N</v>
      </c>
    </row>
    <row r="448" spans="1:28" s="14" customFormat="1" x14ac:dyDescent="0.25">
      <c r="A448" s="7">
        <v>436</v>
      </c>
      <c r="B448" s="6"/>
      <c r="C448" s="11"/>
      <c r="D448" s="220"/>
      <c r="E448" s="11"/>
      <c r="F448" s="205" t="str">
        <f t="shared" si="12"/>
        <v>N/A</v>
      </c>
      <c r="G448" s="6"/>
      <c r="AA448" s="14" t="str">
        <f t="shared" si="13"/>
        <v/>
      </c>
      <c r="AB448" s="14" t="str">
        <f>IF(LEN($AA448)=0,"N",IF(LEN($AA448)&gt;1,"Error -- Availability entered in an incorrect format",IF($AA448='Control Panel'!$F$36,$AA448,IF($AA448='Control Panel'!$F$37,$AA448,IF($AA448='Control Panel'!$F$38,$AA448,IF($AA448='Control Panel'!$F$39,$AA448,IF($AA448='Control Panel'!$F$40,$AA448,IF($AA448='Control Panel'!$F$41,$AA448,"Error -- Availability entered in an incorrect format"))))))))</f>
        <v>N</v>
      </c>
    </row>
    <row r="449" spans="1:28" s="14" customFormat="1" x14ac:dyDescent="0.25">
      <c r="A449" s="7">
        <v>437</v>
      </c>
      <c r="B449" s="6"/>
      <c r="C449" s="11"/>
      <c r="D449" s="220"/>
      <c r="E449" s="11"/>
      <c r="F449" s="205" t="str">
        <f t="shared" si="12"/>
        <v>N/A</v>
      </c>
      <c r="G449" s="6"/>
      <c r="AA449" s="14" t="str">
        <f t="shared" si="13"/>
        <v/>
      </c>
      <c r="AB449" s="14" t="str">
        <f>IF(LEN($AA449)=0,"N",IF(LEN($AA449)&gt;1,"Error -- Availability entered in an incorrect format",IF($AA449='Control Panel'!$F$36,$AA449,IF($AA449='Control Panel'!$F$37,$AA449,IF($AA449='Control Panel'!$F$38,$AA449,IF($AA449='Control Panel'!$F$39,$AA449,IF($AA449='Control Panel'!$F$40,$AA449,IF($AA449='Control Panel'!$F$41,$AA449,"Error -- Availability entered in an incorrect format"))))))))</f>
        <v>N</v>
      </c>
    </row>
    <row r="450" spans="1:28" s="14" customFormat="1" x14ac:dyDescent="0.25">
      <c r="A450" s="7">
        <v>438</v>
      </c>
      <c r="B450" s="6"/>
      <c r="C450" s="11"/>
      <c r="D450" s="220"/>
      <c r="E450" s="11"/>
      <c r="F450" s="205" t="str">
        <f t="shared" si="12"/>
        <v>N/A</v>
      </c>
      <c r="G450" s="6"/>
      <c r="AA450" s="14" t="str">
        <f t="shared" si="13"/>
        <v/>
      </c>
      <c r="AB450" s="14" t="str">
        <f>IF(LEN($AA450)=0,"N",IF(LEN($AA450)&gt;1,"Error -- Availability entered in an incorrect format",IF($AA450='Control Panel'!$F$36,$AA450,IF($AA450='Control Panel'!$F$37,$AA450,IF($AA450='Control Panel'!$F$38,$AA450,IF($AA450='Control Panel'!$F$39,$AA450,IF($AA450='Control Panel'!$F$40,$AA450,IF($AA450='Control Panel'!$F$41,$AA450,"Error -- Availability entered in an incorrect format"))))))))</f>
        <v>N</v>
      </c>
    </row>
    <row r="451" spans="1:28" s="14" customFormat="1" x14ac:dyDescent="0.25">
      <c r="A451" s="7">
        <v>439</v>
      </c>
      <c r="B451" s="6"/>
      <c r="C451" s="11"/>
      <c r="D451" s="220"/>
      <c r="E451" s="11"/>
      <c r="F451" s="205" t="str">
        <f t="shared" si="12"/>
        <v>N/A</v>
      </c>
      <c r="G451" s="6"/>
      <c r="AA451" s="14" t="str">
        <f t="shared" si="13"/>
        <v/>
      </c>
      <c r="AB451" s="14" t="str">
        <f>IF(LEN($AA451)=0,"N",IF(LEN($AA451)&gt;1,"Error -- Availability entered in an incorrect format",IF($AA451='Control Panel'!$F$36,$AA451,IF($AA451='Control Panel'!$F$37,$AA451,IF($AA451='Control Panel'!$F$38,$AA451,IF($AA451='Control Panel'!$F$39,$AA451,IF($AA451='Control Panel'!$F$40,$AA451,IF($AA451='Control Panel'!$F$41,$AA451,"Error -- Availability entered in an incorrect format"))))))))</f>
        <v>N</v>
      </c>
    </row>
    <row r="452" spans="1:28" s="14" customFormat="1" x14ac:dyDescent="0.25">
      <c r="A452" s="7">
        <v>440</v>
      </c>
      <c r="B452" s="6"/>
      <c r="C452" s="11"/>
      <c r="D452" s="220"/>
      <c r="E452" s="11"/>
      <c r="F452" s="205" t="str">
        <f t="shared" si="12"/>
        <v>N/A</v>
      </c>
      <c r="G452" s="6"/>
      <c r="AA452" s="14" t="str">
        <f t="shared" si="13"/>
        <v/>
      </c>
      <c r="AB452" s="14" t="str">
        <f>IF(LEN($AA452)=0,"N",IF(LEN($AA452)&gt;1,"Error -- Availability entered in an incorrect format",IF($AA452='Control Panel'!$F$36,$AA452,IF($AA452='Control Panel'!$F$37,$AA452,IF($AA452='Control Panel'!$F$38,$AA452,IF($AA452='Control Panel'!$F$39,$AA452,IF($AA452='Control Panel'!$F$40,$AA452,IF($AA452='Control Panel'!$F$41,$AA452,"Error -- Availability entered in an incorrect format"))))))))</f>
        <v>N</v>
      </c>
    </row>
    <row r="453" spans="1:28" s="14" customFormat="1" x14ac:dyDescent="0.25">
      <c r="A453" s="7">
        <v>441</v>
      </c>
      <c r="B453" s="6"/>
      <c r="C453" s="11"/>
      <c r="D453" s="220"/>
      <c r="E453" s="11"/>
      <c r="F453" s="205" t="str">
        <f t="shared" si="12"/>
        <v>N/A</v>
      </c>
      <c r="G453" s="6"/>
      <c r="AA453" s="14" t="str">
        <f t="shared" si="13"/>
        <v/>
      </c>
      <c r="AB453" s="14" t="str">
        <f>IF(LEN($AA453)=0,"N",IF(LEN($AA453)&gt;1,"Error -- Availability entered in an incorrect format",IF($AA453='Control Panel'!$F$36,$AA453,IF($AA453='Control Panel'!$F$37,$AA453,IF($AA453='Control Panel'!$F$38,$AA453,IF($AA453='Control Panel'!$F$39,$AA453,IF($AA453='Control Panel'!$F$40,$AA453,IF($AA453='Control Panel'!$F$41,$AA453,"Error -- Availability entered in an incorrect format"))))))))</f>
        <v>N</v>
      </c>
    </row>
    <row r="454" spans="1:28" s="14" customFormat="1" x14ac:dyDescent="0.25">
      <c r="A454" s="7">
        <v>442</v>
      </c>
      <c r="B454" s="6"/>
      <c r="C454" s="11"/>
      <c r="D454" s="220"/>
      <c r="E454" s="11"/>
      <c r="F454" s="205" t="str">
        <f t="shared" si="12"/>
        <v>N/A</v>
      </c>
      <c r="G454" s="6"/>
      <c r="AA454" s="14" t="str">
        <f t="shared" si="13"/>
        <v/>
      </c>
      <c r="AB454" s="14" t="str">
        <f>IF(LEN($AA454)=0,"N",IF(LEN($AA454)&gt;1,"Error -- Availability entered in an incorrect format",IF($AA454='Control Panel'!$F$36,$AA454,IF($AA454='Control Panel'!$F$37,$AA454,IF($AA454='Control Panel'!$F$38,$AA454,IF($AA454='Control Panel'!$F$39,$AA454,IF($AA454='Control Panel'!$F$40,$AA454,IF($AA454='Control Panel'!$F$41,$AA454,"Error -- Availability entered in an incorrect format"))))))))</f>
        <v>N</v>
      </c>
    </row>
    <row r="455" spans="1:28" s="14" customFormat="1" x14ac:dyDescent="0.25">
      <c r="A455" s="7">
        <v>443</v>
      </c>
      <c r="B455" s="6"/>
      <c r="C455" s="11"/>
      <c r="D455" s="220"/>
      <c r="E455" s="11"/>
      <c r="F455" s="205" t="str">
        <f t="shared" si="12"/>
        <v>N/A</v>
      </c>
      <c r="G455" s="6"/>
      <c r="AA455" s="14" t="str">
        <f t="shared" si="13"/>
        <v/>
      </c>
      <c r="AB455" s="14" t="str">
        <f>IF(LEN($AA455)=0,"N",IF(LEN($AA455)&gt;1,"Error -- Availability entered in an incorrect format",IF($AA455='Control Panel'!$F$36,$AA455,IF($AA455='Control Panel'!$F$37,$AA455,IF($AA455='Control Panel'!$F$38,$AA455,IF($AA455='Control Panel'!$F$39,$AA455,IF($AA455='Control Panel'!$F$40,$AA455,IF($AA455='Control Panel'!$F$41,$AA455,"Error -- Availability entered in an incorrect format"))))))))</f>
        <v>N</v>
      </c>
    </row>
    <row r="456" spans="1:28" s="14" customFormat="1" x14ac:dyDescent="0.25">
      <c r="A456" s="7">
        <v>444</v>
      </c>
      <c r="B456" s="6"/>
      <c r="C456" s="11"/>
      <c r="D456" s="220"/>
      <c r="E456" s="11"/>
      <c r="F456" s="205" t="str">
        <f t="shared" si="12"/>
        <v>N/A</v>
      </c>
      <c r="G456" s="6"/>
      <c r="AA456" s="14" t="str">
        <f t="shared" si="13"/>
        <v/>
      </c>
      <c r="AB456" s="14" t="str">
        <f>IF(LEN($AA456)=0,"N",IF(LEN($AA456)&gt;1,"Error -- Availability entered in an incorrect format",IF($AA456='Control Panel'!$F$36,$AA456,IF($AA456='Control Panel'!$F$37,$AA456,IF($AA456='Control Panel'!$F$38,$AA456,IF($AA456='Control Panel'!$F$39,$AA456,IF($AA456='Control Panel'!$F$40,$AA456,IF($AA456='Control Panel'!$F$41,$AA456,"Error -- Availability entered in an incorrect format"))))))))</f>
        <v>N</v>
      </c>
    </row>
    <row r="457" spans="1:28" s="14" customFormat="1" x14ac:dyDescent="0.25">
      <c r="A457" s="7">
        <v>445</v>
      </c>
      <c r="B457" s="6"/>
      <c r="C457" s="11"/>
      <c r="D457" s="220"/>
      <c r="E457" s="11"/>
      <c r="F457" s="205" t="str">
        <f t="shared" si="12"/>
        <v>N/A</v>
      </c>
      <c r="G457" s="6"/>
      <c r="AA457" s="14" t="str">
        <f t="shared" si="13"/>
        <v/>
      </c>
      <c r="AB457" s="14" t="str">
        <f>IF(LEN($AA457)=0,"N",IF(LEN($AA457)&gt;1,"Error -- Availability entered in an incorrect format",IF($AA457='Control Panel'!$F$36,$AA457,IF($AA457='Control Panel'!$F$37,$AA457,IF($AA457='Control Panel'!$F$38,$AA457,IF($AA457='Control Panel'!$F$39,$AA457,IF($AA457='Control Panel'!$F$40,$AA457,IF($AA457='Control Panel'!$F$41,$AA457,"Error -- Availability entered in an incorrect format"))))))))</f>
        <v>N</v>
      </c>
    </row>
    <row r="458" spans="1:28" s="14" customFormat="1" x14ac:dyDescent="0.25">
      <c r="A458" s="7">
        <v>446</v>
      </c>
      <c r="B458" s="6"/>
      <c r="C458" s="11"/>
      <c r="D458" s="220"/>
      <c r="E458" s="11"/>
      <c r="F458" s="205" t="str">
        <f t="shared" si="12"/>
        <v>N/A</v>
      </c>
      <c r="G458" s="6"/>
      <c r="AA458" s="14" t="str">
        <f t="shared" si="13"/>
        <v/>
      </c>
      <c r="AB458" s="14" t="str">
        <f>IF(LEN($AA458)=0,"N",IF(LEN($AA458)&gt;1,"Error -- Availability entered in an incorrect format",IF($AA458='Control Panel'!$F$36,$AA458,IF($AA458='Control Panel'!$F$37,$AA458,IF($AA458='Control Panel'!$F$38,$AA458,IF($AA458='Control Panel'!$F$39,$AA458,IF($AA458='Control Panel'!$F$40,$AA458,IF($AA458='Control Panel'!$F$41,$AA458,"Error -- Availability entered in an incorrect format"))))))))</f>
        <v>N</v>
      </c>
    </row>
    <row r="459" spans="1:28" s="14" customFormat="1" x14ac:dyDescent="0.25">
      <c r="A459" s="7">
        <v>447</v>
      </c>
      <c r="B459" s="6"/>
      <c r="C459" s="11"/>
      <c r="D459" s="220"/>
      <c r="E459" s="11"/>
      <c r="F459" s="205" t="str">
        <f t="shared" si="12"/>
        <v>N/A</v>
      </c>
      <c r="G459" s="6"/>
      <c r="AA459" s="14" t="str">
        <f t="shared" si="13"/>
        <v/>
      </c>
      <c r="AB459" s="14" t="str">
        <f>IF(LEN($AA459)=0,"N",IF(LEN($AA459)&gt;1,"Error -- Availability entered in an incorrect format",IF($AA459='Control Panel'!$F$36,$AA459,IF($AA459='Control Panel'!$F$37,$AA459,IF($AA459='Control Panel'!$F$38,$AA459,IF($AA459='Control Panel'!$F$39,$AA459,IF($AA459='Control Panel'!$F$40,$AA459,IF($AA459='Control Panel'!$F$41,$AA459,"Error -- Availability entered in an incorrect format"))))))))</f>
        <v>N</v>
      </c>
    </row>
    <row r="460" spans="1:28" s="14" customFormat="1" x14ac:dyDescent="0.25">
      <c r="A460" s="7">
        <v>448</v>
      </c>
      <c r="B460" s="6"/>
      <c r="C460" s="11"/>
      <c r="D460" s="220"/>
      <c r="E460" s="11"/>
      <c r="F460" s="205" t="str">
        <f t="shared" si="12"/>
        <v>N/A</v>
      </c>
      <c r="G460" s="6"/>
      <c r="AA460" s="14" t="str">
        <f t="shared" si="13"/>
        <v/>
      </c>
      <c r="AB460" s="14" t="str">
        <f>IF(LEN($AA460)=0,"N",IF(LEN($AA460)&gt;1,"Error -- Availability entered in an incorrect format",IF($AA460='Control Panel'!$F$36,$AA460,IF($AA460='Control Panel'!$F$37,$AA460,IF($AA460='Control Panel'!$F$38,$AA460,IF($AA460='Control Panel'!$F$39,$AA460,IF($AA460='Control Panel'!$F$40,$AA460,IF($AA460='Control Panel'!$F$41,$AA460,"Error -- Availability entered in an incorrect format"))))))))</f>
        <v>N</v>
      </c>
    </row>
    <row r="461" spans="1:28" s="14" customFormat="1" x14ac:dyDescent="0.25">
      <c r="A461" s="7">
        <v>449</v>
      </c>
      <c r="B461" s="6"/>
      <c r="C461" s="11"/>
      <c r="D461" s="220"/>
      <c r="E461" s="11"/>
      <c r="F461" s="205" t="str">
        <f t="shared" si="12"/>
        <v>N/A</v>
      </c>
      <c r="G461" s="6"/>
      <c r="AA461" s="14" t="str">
        <f t="shared" si="13"/>
        <v/>
      </c>
      <c r="AB461" s="14" t="str">
        <f>IF(LEN($AA461)=0,"N",IF(LEN($AA461)&gt;1,"Error -- Availability entered in an incorrect format",IF($AA461='Control Panel'!$F$36,$AA461,IF($AA461='Control Panel'!$F$37,$AA461,IF($AA461='Control Panel'!$F$38,$AA461,IF($AA461='Control Panel'!$F$39,$AA461,IF($AA461='Control Panel'!$F$40,$AA461,IF($AA461='Control Panel'!$F$41,$AA461,"Error -- Availability entered in an incorrect format"))))))))</f>
        <v>N</v>
      </c>
    </row>
    <row r="462" spans="1:28" s="14" customFormat="1" x14ac:dyDescent="0.25">
      <c r="A462" s="7">
        <v>450</v>
      </c>
      <c r="B462" s="6"/>
      <c r="C462" s="11"/>
      <c r="D462" s="220"/>
      <c r="E462" s="11"/>
      <c r="F462" s="205" t="str">
        <f t="shared" ref="F462:F525" si="14">IF($D$10=$A$9,"N/A",$D$10)</f>
        <v>N/A</v>
      </c>
      <c r="G462" s="6"/>
      <c r="AA462" s="14" t="str">
        <f t="shared" ref="AA462:AA525" si="15">TRIM($D462)</f>
        <v/>
      </c>
      <c r="AB462" s="14" t="str">
        <f>IF(LEN($AA462)=0,"N",IF(LEN($AA462)&gt;1,"Error -- Availability entered in an incorrect format",IF($AA462='Control Panel'!$F$36,$AA462,IF($AA462='Control Panel'!$F$37,$AA462,IF($AA462='Control Panel'!$F$38,$AA462,IF($AA462='Control Panel'!$F$39,$AA462,IF($AA462='Control Panel'!$F$40,$AA462,IF($AA462='Control Panel'!$F$41,$AA462,"Error -- Availability entered in an incorrect format"))))))))</f>
        <v>N</v>
      </c>
    </row>
    <row r="463" spans="1:28" s="14" customFormat="1" x14ac:dyDescent="0.25">
      <c r="A463" s="7">
        <v>451</v>
      </c>
      <c r="B463" s="6"/>
      <c r="C463" s="11"/>
      <c r="D463" s="220"/>
      <c r="E463" s="11"/>
      <c r="F463" s="205" t="str">
        <f t="shared" si="14"/>
        <v>N/A</v>
      </c>
      <c r="G463" s="6"/>
      <c r="AA463" s="14" t="str">
        <f t="shared" si="15"/>
        <v/>
      </c>
      <c r="AB463" s="14" t="str">
        <f>IF(LEN($AA463)=0,"N",IF(LEN($AA463)&gt;1,"Error -- Availability entered in an incorrect format",IF($AA463='Control Panel'!$F$36,$AA463,IF($AA463='Control Panel'!$F$37,$AA463,IF($AA463='Control Panel'!$F$38,$AA463,IF($AA463='Control Panel'!$F$39,$AA463,IF($AA463='Control Panel'!$F$40,$AA463,IF($AA463='Control Panel'!$F$41,$AA463,"Error -- Availability entered in an incorrect format"))))))))</f>
        <v>N</v>
      </c>
    </row>
    <row r="464" spans="1:28" s="14" customFormat="1" x14ac:dyDescent="0.25">
      <c r="A464" s="7">
        <v>452</v>
      </c>
      <c r="B464" s="6"/>
      <c r="C464" s="11"/>
      <c r="D464" s="220"/>
      <c r="E464" s="11"/>
      <c r="F464" s="205" t="str">
        <f t="shared" si="14"/>
        <v>N/A</v>
      </c>
      <c r="G464" s="6"/>
      <c r="AA464" s="14" t="str">
        <f t="shared" si="15"/>
        <v/>
      </c>
      <c r="AB464" s="14" t="str">
        <f>IF(LEN($AA464)=0,"N",IF(LEN($AA464)&gt;1,"Error -- Availability entered in an incorrect format",IF($AA464='Control Panel'!$F$36,$AA464,IF($AA464='Control Panel'!$F$37,$AA464,IF($AA464='Control Panel'!$F$38,$AA464,IF($AA464='Control Panel'!$F$39,$AA464,IF($AA464='Control Panel'!$F$40,$AA464,IF($AA464='Control Panel'!$F$41,$AA464,"Error -- Availability entered in an incorrect format"))))))))</f>
        <v>N</v>
      </c>
    </row>
    <row r="465" spans="1:28" s="14" customFormat="1" x14ac:dyDescent="0.25">
      <c r="A465" s="7">
        <v>453</v>
      </c>
      <c r="B465" s="6"/>
      <c r="C465" s="11"/>
      <c r="D465" s="220"/>
      <c r="E465" s="11"/>
      <c r="F465" s="205" t="str">
        <f t="shared" si="14"/>
        <v>N/A</v>
      </c>
      <c r="G465" s="6"/>
      <c r="AA465" s="14" t="str">
        <f t="shared" si="15"/>
        <v/>
      </c>
      <c r="AB465" s="14" t="str">
        <f>IF(LEN($AA465)=0,"N",IF(LEN($AA465)&gt;1,"Error -- Availability entered in an incorrect format",IF($AA465='Control Panel'!$F$36,$AA465,IF($AA465='Control Panel'!$F$37,$AA465,IF($AA465='Control Panel'!$F$38,$AA465,IF($AA465='Control Panel'!$F$39,$AA465,IF($AA465='Control Panel'!$F$40,$AA465,IF($AA465='Control Panel'!$F$41,$AA465,"Error -- Availability entered in an incorrect format"))))))))</f>
        <v>N</v>
      </c>
    </row>
    <row r="466" spans="1:28" s="14" customFormat="1" x14ac:dyDescent="0.25">
      <c r="A466" s="7">
        <v>454</v>
      </c>
      <c r="B466" s="6"/>
      <c r="C466" s="11"/>
      <c r="D466" s="220"/>
      <c r="E466" s="11"/>
      <c r="F466" s="205" t="str">
        <f t="shared" si="14"/>
        <v>N/A</v>
      </c>
      <c r="G466" s="6"/>
      <c r="AA466" s="14" t="str">
        <f t="shared" si="15"/>
        <v/>
      </c>
      <c r="AB466" s="14" t="str">
        <f>IF(LEN($AA466)=0,"N",IF(LEN($AA466)&gt;1,"Error -- Availability entered in an incorrect format",IF($AA466='Control Panel'!$F$36,$AA466,IF($AA466='Control Panel'!$F$37,$AA466,IF($AA466='Control Panel'!$F$38,$AA466,IF($AA466='Control Panel'!$F$39,$AA466,IF($AA466='Control Panel'!$F$40,$AA466,IF($AA466='Control Panel'!$F$41,$AA466,"Error -- Availability entered in an incorrect format"))))))))</f>
        <v>N</v>
      </c>
    </row>
    <row r="467" spans="1:28" s="14" customFormat="1" x14ac:dyDescent="0.25">
      <c r="A467" s="7">
        <v>455</v>
      </c>
      <c r="B467" s="6"/>
      <c r="C467" s="11"/>
      <c r="D467" s="220"/>
      <c r="E467" s="11"/>
      <c r="F467" s="205" t="str">
        <f t="shared" si="14"/>
        <v>N/A</v>
      </c>
      <c r="G467" s="6"/>
      <c r="AA467" s="14" t="str">
        <f t="shared" si="15"/>
        <v/>
      </c>
      <c r="AB467" s="14" t="str">
        <f>IF(LEN($AA467)=0,"N",IF(LEN($AA467)&gt;1,"Error -- Availability entered in an incorrect format",IF($AA467='Control Panel'!$F$36,$AA467,IF($AA467='Control Panel'!$F$37,$AA467,IF($AA467='Control Panel'!$F$38,$AA467,IF($AA467='Control Panel'!$F$39,$AA467,IF($AA467='Control Panel'!$F$40,$AA467,IF($AA467='Control Panel'!$F$41,$AA467,"Error -- Availability entered in an incorrect format"))))))))</f>
        <v>N</v>
      </c>
    </row>
    <row r="468" spans="1:28" s="14" customFormat="1" x14ac:dyDescent="0.25">
      <c r="A468" s="7">
        <v>456</v>
      </c>
      <c r="B468" s="6"/>
      <c r="C468" s="11"/>
      <c r="D468" s="220"/>
      <c r="E468" s="11"/>
      <c r="F468" s="205" t="str">
        <f t="shared" si="14"/>
        <v>N/A</v>
      </c>
      <c r="G468" s="6"/>
      <c r="AA468" s="14" t="str">
        <f t="shared" si="15"/>
        <v/>
      </c>
      <c r="AB468" s="14" t="str">
        <f>IF(LEN($AA468)=0,"N",IF(LEN($AA468)&gt;1,"Error -- Availability entered in an incorrect format",IF($AA468='Control Panel'!$F$36,$AA468,IF($AA468='Control Panel'!$F$37,$AA468,IF($AA468='Control Panel'!$F$38,$AA468,IF($AA468='Control Panel'!$F$39,$AA468,IF($AA468='Control Panel'!$F$40,$AA468,IF($AA468='Control Panel'!$F$41,$AA468,"Error -- Availability entered in an incorrect format"))))))))</f>
        <v>N</v>
      </c>
    </row>
    <row r="469" spans="1:28" s="14" customFormat="1" x14ac:dyDescent="0.25">
      <c r="A469" s="7">
        <v>457</v>
      </c>
      <c r="B469" s="6"/>
      <c r="C469" s="11"/>
      <c r="D469" s="220"/>
      <c r="E469" s="11"/>
      <c r="F469" s="205" t="str">
        <f t="shared" si="14"/>
        <v>N/A</v>
      </c>
      <c r="G469" s="6"/>
      <c r="AA469" s="14" t="str">
        <f t="shared" si="15"/>
        <v/>
      </c>
      <c r="AB469" s="14" t="str">
        <f>IF(LEN($AA469)=0,"N",IF(LEN($AA469)&gt;1,"Error -- Availability entered in an incorrect format",IF($AA469='Control Panel'!$F$36,$AA469,IF($AA469='Control Panel'!$F$37,$AA469,IF($AA469='Control Panel'!$F$38,$AA469,IF($AA469='Control Panel'!$F$39,$AA469,IF($AA469='Control Panel'!$F$40,$AA469,IF($AA469='Control Panel'!$F$41,$AA469,"Error -- Availability entered in an incorrect format"))))))))</f>
        <v>N</v>
      </c>
    </row>
    <row r="470" spans="1:28" s="14" customFormat="1" x14ac:dyDescent="0.25">
      <c r="A470" s="7">
        <v>458</v>
      </c>
      <c r="B470" s="6"/>
      <c r="C470" s="11"/>
      <c r="D470" s="220"/>
      <c r="E470" s="11"/>
      <c r="F470" s="205" t="str">
        <f t="shared" si="14"/>
        <v>N/A</v>
      </c>
      <c r="G470" s="6"/>
      <c r="AA470" s="14" t="str">
        <f t="shared" si="15"/>
        <v/>
      </c>
      <c r="AB470" s="14" t="str">
        <f>IF(LEN($AA470)=0,"N",IF(LEN($AA470)&gt;1,"Error -- Availability entered in an incorrect format",IF($AA470='Control Panel'!$F$36,$AA470,IF($AA470='Control Panel'!$F$37,$AA470,IF($AA470='Control Panel'!$F$38,$AA470,IF($AA470='Control Panel'!$F$39,$AA470,IF($AA470='Control Panel'!$F$40,$AA470,IF($AA470='Control Panel'!$F$41,$AA470,"Error -- Availability entered in an incorrect format"))))))))</f>
        <v>N</v>
      </c>
    </row>
    <row r="471" spans="1:28" s="14" customFormat="1" x14ac:dyDescent="0.25">
      <c r="A471" s="7">
        <v>459</v>
      </c>
      <c r="B471" s="6"/>
      <c r="C471" s="11"/>
      <c r="D471" s="220"/>
      <c r="E471" s="11"/>
      <c r="F471" s="205" t="str">
        <f t="shared" si="14"/>
        <v>N/A</v>
      </c>
      <c r="G471" s="6"/>
      <c r="AA471" s="14" t="str">
        <f t="shared" si="15"/>
        <v/>
      </c>
      <c r="AB471" s="14" t="str">
        <f>IF(LEN($AA471)=0,"N",IF(LEN($AA471)&gt;1,"Error -- Availability entered in an incorrect format",IF($AA471='Control Panel'!$F$36,$AA471,IF($AA471='Control Panel'!$F$37,$AA471,IF($AA471='Control Panel'!$F$38,$AA471,IF($AA471='Control Panel'!$F$39,$AA471,IF($AA471='Control Panel'!$F$40,$AA471,IF($AA471='Control Panel'!$F$41,$AA471,"Error -- Availability entered in an incorrect format"))))))))</f>
        <v>N</v>
      </c>
    </row>
    <row r="472" spans="1:28" s="14" customFormat="1" x14ac:dyDescent="0.25">
      <c r="A472" s="7">
        <v>460</v>
      </c>
      <c r="B472" s="6"/>
      <c r="C472" s="11"/>
      <c r="D472" s="220"/>
      <c r="E472" s="11"/>
      <c r="F472" s="205" t="str">
        <f t="shared" si="14"/>
        <v>N/A</v>
      </c>
      <c r="G472" s="6"/>
      <c r="AA472" s="14" t="str">
        <f t="shared" si="15"/>
        <v/>
      </c>
      <c r="AB472" s="14" t="str">
        <f>IF(LEN($AA472)=0,"N",IF(LEN($AA472)&gt;1,"Error -- Availability entered in an incorrect format",IF($AA472='Control Panel'!$F$36,$AA472,IF($AA472='Control Panel'!$F$37,$AA472,IF($AA472='Control Panel'!$F$38,$AA472,IF($AA472='Control Panel'!$F$39,$AA472,IF($AA472='Control Panel'!$F$40,$AA472,IF($AA472='Control Panel'!$F$41,$AA472,"Error -- Availability entered in an incorrect format"))))))))</f>
        <v>N</v>
      </c>
    </row>
    <row r="473" spans="1:28" s="14" customFormat="1" x14ac:dyDescent="0.25">
      <c r="A473" s="7">
        <v>461</v>
      </c>
      <c r="B473" s="6"/>
      <c r="C473" s="11"/>
      <c r="D473" s="220"/>
      <c r="E473" s="11"/>
      <c r="F473" s="205" t="str">
        <f t="shared" si="14"/>
        <v>N/A</v>
      </c>
      <c r="G473" s="6"/>
      <c r="AA473" s="14" t="str">
        <f t="shared" si="15"/>
        <v/>
      </c>
      <c r="AB473" s="14" t="str">
        <f>IF(LEN($AA473)=0,"N",IF(LEN($AA473)&gt;1,"Error -- Availability entered in an incorrect format",IF($AA473='Control Panel'!$F$36,$AA473,IF($AA473='Control Panel'!$F$37,$AA473,IF($AA473='Control Panel'!$F$38,$AA473,IF($AA473='Control Panel'!$F$39,$AA473,IF($AA473='Control Panel'!$F$40,$AA473,IF($AA473='Control Panel'!$F$41,$AA473,"Error -- Availability entered in an incorrect format"))))))))</f>
        <v>N</v>
      </c>
    </row>
    <row r="474" spans="1:28" s="14" customFormat="1" x14ac:dyDescent="0.25">
      <c r="A474" s="7">
        <v>462</v>
      </c>
      <c r="B474" s="6"/>
      <c r="C474" s="11"/>
      <c r="D474" s="220"/>
      <c r="E474" s="11"/>
      <c r="F474" s="205" t="str">
        <f t="shared" si="14"/>
        <v>N/A</v>
      </c>
      <c r="G474" s="6"/>
      <c r="AA474" s="14" t="str">
        <f t="shared" si="15"/>
        <v/>
      </c>
      <c r="AB474" s="14" t="str">
        <f>IF(LEN($AA474)=0,"N",IF(LEN($AA474)&gt;1,"Error -- Availability entered in an incorrect format",IF($AA474='Control Panel'!$F$36,$AA474,IF($AA474='Control Panel'!$F$37,$AA474,IF($AA474='Control Panel'!$F$38,$AA474,IF($AA474='Control Panel'!$F$39,$AA474,IF($AA474='Control Panel'!$F$40,$AA474,IF($AA474='Control Panel'!$F$41,$AA474,"Error -- Availability entered in an incorrect format"))))))))</f>
        <v>N</v>
      </c>
    </row>
    <row r="475" spans="1:28" s="14" customFormat="1" x14ac:dyDescent="0.25">
      <c r="A475" s="7">
        <v>463</v>
      </c>
      <c r="B475" s="6"/>
      <c r="C475" s="11"/>
      <c r="D475" s="220"/>
      <c r="E475" s="11"/>
      <c r="F475" s="205" t="str">
        <f t="shared" si="14"/>
        <v>N/A</v>
      </c>
      <c r="G475" s="6"/>
      <c r="AA475" s="14" t="str">
        <f t="shared" si="15"/>
        <v/>
      </c>
      <c r="AB475" s="14" t="str">
        <f>IF(LEN($AA475)=0,"N",IF(LEN($AA475)&gt;1,"Error -- Availability entered in an incorrect format",IF($AA475='Control Panel'!$F$36,$AA475,IF($AA475='Control Panel'!$F$37,$AA475,IF($AA475='Control Panel'!$F$38,$AA475,IF($AA475='Control Panel'!$F$39,$AA475,IF($AA475='Control Panel'!$F$40,$AA475,IF($AA475='Control Panel'!$F$41,$AA475,"Error -- Availability entered in an incorrect format"))))))))</f>
        <v>N</v>
      </c>
    </row>
    <row r="476" spans="1:28" s="14" customFormat="1" x14ac:dyDescent="0.25">
      <c r="A476" s="7">
        <v>464</v>
      </c>
      <c r="B476" s="6"/>
      <c r="C476" s="11"/>
      <c r="D476" s="220"/>
      <c r="E476" s="11"/>
      <c r="F476" s="205" t="str">
        <f t="shared" si="14"/>
        <v>N/A</v>
      </c>
      <c r="G476" s="6"/>
      <c r="AA476" s="14" t="str">
        <f t="shared" si="15"/>
        <v/>
      </c>
      <c r="AB476" s="14" t="str">
        <f>IF(LEN($AA476)=0,"N",IF(LEN($AA476)&gt;1,"Error -- Availability entered in an incorrect format",IF($AA476='Control Panel'!$F$36,$AA476,IF($AA476='Control Panel'!$F$37,$AA476,IF($AA476='Control Panel'!$F$38,$AA476,IF($AA476='Control Panel'!$F$39,$AA476,IF($AA476='Control Panel'!$F$40,$AA476,IF($AA476='Control Panel'!$F$41,$AA476,"Error -- Availability entered in an incorrect format"))))))))</f>
        <v>N</v>
      </c>
    </row>
    <row r="477" spans="1:28" s="14" customFormat="1" x14ac:dyDescent="0.25">
      <c r="A477" s="7">
        <v>465</v>
      </c>
      <c r="B477" s="6"/>
      <c r="C477" s="11"/>
      <c r="D477" s="220"/>
      <c r="E477" s="11"/>
      <c r="F477" s="205" t="str">
        <f t="shared" si="14"/>
        <v>N/A</v>
      </c>
      <c r="G477" s="6"/>
      <c r="AA477" s="14" t="str">
        <f t="shared" si="15"/>
        <v/>
      </c>
      <c r="AB477" s="14" t="str">
        <f>IF(LEN($AA477)=0,"N",IF(LEN($AA477)&gt;1,"Error -- Availability entered in an incorrect format",IF($AA477='Control Panel'!$F$36,$AA477,IF($AA477='Control Panel'!$F$37,$AA477,IF($AA477='Control Panel'!$F$38,$AA477,IF($AA477='Control Panel'!$F$39,$AA477,IF($AA477='Control Panel'!$F$40,$AA477,IF($AA477='Control Panel'!$F$41,$AA477,"Error -- Availability entered in an incorrect format"))))))))</f>
        <v>N</v>
      </c>
    </row>
    <row r="478" spans="1:28" s="14" customFormat="1" x14ac:dyDescent="0.25">
      <c r="A478" s="7">
        <v>466</v>
      </c>
      <c r="B478" s="6"/>
      <c r="C478" s="11"/>
      <c r="D478" s="220"/>
      <c r="E478" s="11"/>
      <c r="F478" s="205" t="str">
        <f t="shared" si="14"/>
        <v>N/A</v>
      </c>
      <c r="G478" s="6"/>
      <c r="AA478" s="14" t="str">
        <f t="shared" si="15"/>
        <v/>
      </c>
      <c r="AB478" s="14" t="str">
        <f>IF(LEN($AA478)=0,"N",IF(LEN($AA478)&gt;1,"Error -- Availability entered in an incorrect format",IF($AA478='Control Panel'!$F$36,$AA478,IF($AA478='Control Panel'!$F$37,$AA478,IF($AA478='Control Panel'!$F$38,$AA478,IF($AA478='Control Panel'!$F$39,$AA478,IF($AA478='Control Panel'!$F$40,$AA478,IF($AA478='Control Panel'!$F$41,$AA478,"Error -- Availability entered in an incorrect format"))))))))</f>
        <v>N</v>
      </c>
    </row>
    <row r="479" spans="1:28" s="14" customFormat="1" x14ac:dyDescent="0.25">
      <c r="A479" s="7">
        <v>467</v>
      </c>
      <c r="B479" s="6"/>
      <c r="C479" s="11"/>
      <c r="D479" s="220"/>
      <c r="E479" s="11"/>
      <c r="F479" s="205" t="str">
        <f t="shared" si="14"/>
        <v>N/A</v>
      </c>
      <c r="G479" s="6"/>
      <c r="AA479" s="14" t="str">
        <f t="shared" si="15"/>
        <v/>
      </c>
      <c r="AB479" s="14" t="str">
        <f>IF(LEN($AA479)=0,"N",IF(LEN($AA479)&gt;1,"Error -- Availability entered in an incorrect format",IF($AA479='Control Panel'!$F$36,$AA479,IF($AA479='Control Panel'!$F$37,$AA479,IF($AA479='Control Panel'!$F$38,$AA479,IF($AA479='Control Panel'!$F$39,$AA479,IF($AA479='Control Panel'!$F$40,$AA479,IF($AA479='Control Panel'!$F$41,$AA479,"Error -- Availability entered in an incorrect format"))))))))</f>
        <v>N</v>
      </c>
    </row>
    <row r="480" spans="1:28" s="14" customFormat="1" x14ac:dyDescent="0.25">
      <c r="A480" s="7">
        <v>468</v>
      </c>
      <c r="B480" s="6"/>
      <c r="C480" s="11"/>
      <c r="D480" s="220"/>
      <c r="E480" s="11"/>
      <c r="F480" s="205" t="str">
        <f t="shared" si="14"/>
        <v>N/A</v>
      </c>
      <c r="G480" s="6"/>
      <c r="AA480" s="14" t="str">
        <f t="shared" si="15"/>
        <v/>
      </c>
      <c r="AB480" s="14" t="str">
        <f>IF(LEN($AA480)=0,"N",IF(LEN($AA480)&gt;1,"Error -- Availability entered in an incorrect format",IF($AA480='Control Panel'!$F$36,$AA480,IF($AA480='Control Panel'!$F$37,$AA480,IF($AA480='Control Panel'!$F$38,$AA480,IF($AA480='Control Panel'!$F$39,$AA480,IF($AA480='Control Panel'!$F$40,$AA480,IF($AA480='Control Panel'!$F$41,$AA480,"Error -- Availability entered in an incorrect format"))))))))</f>
        <v>N</v>
      </c>
    </row>
    <row r="481" spans="1:28" s="14" customFormat="1" x14ac:dyDescent="0.25">
      <c r="A481" s="7">
        <v>469</v>
      </c>
      <c r="B481" s="6"/>
      <c r="C481" s="11"/>
      <c r="D481" s="220"/>
      <c r="E481" s="11"/>
      <c r="F481" s="205" t="str">
        <f t="shared" si="14"/>
        <v>N/A</v>
      </c>
      <c r="G481" s="6"/>
      <c r="AA481" s="14" t="str">
        <f t="shared" si="15"/>
        <v/>
      </c>
      <c r="AB481" s="14" t="str">
        <f>IF(LEN($AA481)=0,"N",IF(LEN($AA481)&gt;1,"Error -- Availability entered in an incorrect format",IF($AA481='Control Panel'!$F$36,$AA481,IF($AA481='Control Panel'!$F$37,$AA481,IF($AA481='Control Panel'!$F$38,$AA481,IF($AA481='Control Panel'!$F$39,$AA481,IF($AA481='Control Panel'!$F$40,$AA481,IF($AA481='Control Panel'!$F$41,$AA481,"Error -- Availability entered in an incorrect format"))))))))</f>
        <v>N</v>
      </c>
    </row>
    <row r="482" spans="1:28" s="14" customFormat="1" x14ac:dyDescent="0.25">
      <c r="A482" s="7">
        <v>470</v>
      </c>
      <c r="B482" s="6"/>
      <c r="C482" s="11"/>
      <c r="D482" s="220"/>
      <c r="E482" s="11"/>
      <c r="F482" s="205" t="str">
        <f t="shared" si="14"/>
        <v>N/A</v>
      </c>
      <c r="G482" s="6"/>
      <c r="AA482" s="14" t="str">
        <f t="shared" si="15"/>
        <v/>
      </c>
      <c r="AB482" s="14" t="str">
        <f>IF(LEN($AA482)=0,"N",IF(LEN($AA482)&gt;1,"Error -- Availability entered in an incorrect format",IF($AA482='Control Panel'!$F$36,$AA482,IF($AA482='Control Panel'!$F$37,$AA482,IF($AA482='Control Panel'!$F$38,$AA482,IF($AA482='Control Panel'!$F$39,$AA482,IF($AA482='Control Panel'!$F$40,$AA482,IF($AA482='Control Panel'!$F$41,$AA482,"Error -- Availability entered in an incorrect format"))))))))</f>
        <v>N</v>
      </c>
    </row>
    <row r="483" spans="1:28" s="14" customFormat="1" x14ac:dyDescent="0.25">
      <c r="A483" s="7">
        <v>471</v>
      </c>
      <c r="B483" s="6"/>
      <c r="C483" s="11"/>
      <c r="D483" s="220"/>
      <c r="E483" s="11"/>
      <c r="F483" s="205" t="str">
        <f t="shared" si="14"/>
        <v>N/A</v>
      </c>
      <c r="G483" s="6"/>
      <c r="AA483" s="14" t="str">
        <f t="shared" si="15"/>
        <v/>
      </c>
      <c r="AB483" s="14" t="str">
        <f>IF(LEN($AA483)=0,"N",IF(LEN($AA483)&gt;1,"Error -- Availability entered in an incorrect format",IF($AA483='Control Panel'!$F$36,$AA483,IF($AA483='Control Panel'!$F$37,$AA483,IF($AA483='Control Panel'!$F$38,$AA483,IF($AA483='Control Panel'!$F$39,$AA483,IF($AA483='Control Panel'!$F$40,$AA483,IF($AA483='Control Panel'!$F$41,$AA483,"Error -- Availability entered in an incorrect format"))))))))</f>
        <v>N</v>
      </c>
    </row>
    <row r="484" spans="1:28" s="14" customFormat="1" x14ac:dyDescent="0.25">
      <c r="A484" s="7">
        <v>472</v>
      </c>
      <c r="B484" s="6"/>
      <c r="C484" s="11"/>
      <c r="D484" s="220"/>
      <c r="E484" s="11"/>
      <c r="F484" s="205" t="str">
        <f t="shared" si="14"/>
        <v>N/A</v>
      </c>
      <c r="G484" s="6"/>
      <c r="AA484" s="14" t="str">
        <f t="shared" si="15"/>
        <v/>
      </c>
      <c r="AB484" s="14" t="str">
        <f>IF(LEN($AA484)=0,"N",IF(LEN($AA484)&gt;1,"Error -- Availability entered in an incorrect format",IF($AA484='Control Panel'!$F$36,$AA484,IF($AA484='Control Panel'!$F$37,$AA484,IF($AA484='Control Panel'!$F$38,$AA484,IF($AA484='Control Panel'!$F$39,$AA484,IF($AA484='Control Panel'!$F$40,$AA484,IF($AA484='Control Panel'!$F$41,$AA484,"Error -- Availability entered in an incorrect format"))))))))</f>
        <v>N</v>
      </c>
    </row>
    <row r="485" spans="1:28" s="14" customFormat="1" x14ac:dyDescent="0.25">
      <c r="A485" s="7">
        <v>473</v>
      </c>
      <c r="B485" s="6"/>
      <c r="C485" s="11"/>
      <c r="D485" s="220"/>
      <c r="E485" s="11"/>
      <c r="F485" s="205" t="str">
        <f t="shared" si="14"/>
        <v>N/A</v>
      </c>
      <c r="G485" s="6"/>
      <c r="AA485" s="14" t="str">
        <f t="shared" si="15"/>
        <v/>
      </c>
      <c r="AB485" s="14" t="str">
        <f>IF(LEN($AA485)=0,"N",IF(LEN($AA485)&gt;1,"Error -- Availability entered in an incorrect format",IF($AA485='Control Panel'!$F$36,$AA485,IF($AA485='Control Panel'!$F$37,$AA485,IF($AA485='Control Panel'!$F$38,$AA485,IF($AA485='Control Panel'!$F$39,$AA485,IF($AA485='Control Panel'!$F$40,$AA485,IF($AA485='Control Panel'!$F$41,$AA485,"Error -- Availability entered in an incorrect format"))))))))</f>
        <v>N</v>
      </c>
    </row>
    <row r="486" spans="1:28" s="14" customFormat="1" x14ac:dyDescent="0.25">
      <c r="A486" s="7">
        <v>474</v>
      </c>
      <c r="B486" s="6"/>
      <c r="C486" s="11"/>
      <c r="D486" s="220"/>
      <c r="E486" s="11"/>
      <c r="F486" s="205" t="str">
        <f t="shared" si="14"/>
        <v>N/A</v>
      </c>
      <c r="G486" s="6"/>
      <c r="AA486" s="14" t="str">
        <f t="shared" si="15"/>
        <v/>
      </c>
      <c r="AB486" s="14" t="str">
        <f>IF(LEN($AA486)=0,"N",IF(LEN($AA486)&gt;1,"Error -- Availability entered in an incorrect format",IF($AA486='Control Panel'!$F$36,$AA486,IF($AA486='Control Panel'!$F$37,$AA486,IF($AA486='Control Panel'!$F$38,$AA486,IF($AA486='Control Panel'!$F$39,$AA486,IF($AA486='Control Panel'!$F$40,$AA486,IF($AA486='Control Panel'!$F$41,$AA486,"Error -- Availability entered in an incorrect format"))))))))</f>
        <v>N</v>
      </c>
    </row>
    <row r="487" spans="1:28" s="14" customFormat="1" x14ac:dyDescent="0.25">
      <c r="A487" s="7">
        <v>475</v>
      </c>
      <c r="B487" s="6"/>
      <c r="C487" s="11"/>
      <c r="D487" s="220"/>
      <c r="E487" s="11"/>
      <c r="F487" s="205" t="str">
        <f t="shared" si="14"/>
        <v>N/A</v>
      </c>
      <c r="G487" s="6"/>
      <c r="AA487" s="14" t="str">
        <f t="shared" si="15"/>
        <v/>
      </c>
      <c r="AB487" s="14" t="str">
        <f>IF(LEN($AA487)=0,"N",IF(LEN($AA487)&gt;1,"Error -- Availability entered in an incorrect format",IF($AA487='Control Panel'!$F$36,$AA487,IF($AA487='Control Panel'!$F$37,$AA487,IF($AA487='Control Panel'!$F$38,$AA487,IF($AA487='Control Panel'!$F$39,$AA487,IF($AA487='Control Panel'!$F$40,$AA487,IF($AA487='Control Panel'!$F$41,$AA487,"Error -- Availability entered in an incorrect format"))))))))</f>
        <v>N</v>
      </c>
    </row>
    <row r="488" spans="1:28" s="14" customFormat="1" x14ac:dyDescent="0.25">
      <c r="A488" s="7">
        <v>476</v>
      </c>
      <c r="B488" s="6"/>
      <c r="C488" s="11"/>
      <c r="D488" s="220"/>
      <c r="E488" s="11"/>
      <c r="F488" s="205" t="str">
        <f t="shared" si="14"/>
        <v>N/A</v>
      </c>
      <c r="G488" s="6"/>
      <c r="AA488" s="14" t="str">
        <f t="shared" si="15"/>
        <v/>
      </c>
      <c r="AB488" s="14" t="str">
        <f>IF(LEN($AA488)=0,"N",IF(LEN($AA488)&gt;1,"Error -- Availability entered in an incorrect format",IF($AA488='Control Panel'!$F$36,$AA488,IF($AA488='Control Panel'!$F$37,$AA488,IF($AA488='Control Panel'!$F$38,$AA488,IF($AA488='Control Panel'!$F$39,$AA488,IF($AA488='Control Panel'!$F$40,$AA488,IF($AA488='Control Panel'!$F$41,$AA488,"Error -- Availability entered in an incorrect format"))))))))</f>
        <v>N</v>
      </c>
    </row>
    <row r="489" spans="1:28" s="14" customFormat="1" x14ac:dyDescent="0.25">
      <c r="A489" s="7">
        <v>477</v>
      </c>
      <c r="B489" s="6"/>
      <c r="C489" s="11"/>
      <c r="D489" s="220"/>
      <c r="E489" s="11"/>
      <c r="F489" s="205" t="str">
        <f t="shared" si="14"/>
        <v>N/A</v>
      </c>
      <c r="G489" s="6"/>
      <c r="AA489" s="14" t="str">
        <f t="shared" si="15"/>
        <v/>
      </c>
      <c r="AB489" s="14" t="str">
        <f>IF(LEN($AA489)=0,"N",IF(LEN($AA489)&gt;1,"Error -- Availability entered in an incorrect format",IF($AA489='Control Panel'!$F$36,$AA489,IF($AA489='Control Panel'!$F$37,$AA489,IF($AA489='Control Panel'!$F$38,$AA489,IF($AA489='Control Panel'!$F$39,$AA489,IF($AA489='Control Panel'!$F$40,$AA489,IF($AA489='Control Panel'!$F$41,$AA489,"Error -- Availability entered in an incorrect format"))))))))</f>
        <v>N</v>
      </c>
    </row>
    <row r="490" spans="1:28" s="14" customFormat="1" x14ac:dyDescent="0.25">
      <c r="A490" s="7">
        <v>478</v>
      </c>
      <c r="B490" s="6"/>
      <c r="C490" s="11"/>
      <c r="D490" s="220"/>
      <c r="E490" s="11"/>
      <c r="F490" s="205" t="str">
        <f t="shared" si="14"/>
        <v>N/A</v>
      </c>
      <c r="G490" s="6"/>
      <c r="AA490" s="14" t="str">
        <f t="shared" si="15"/>
        <v/>
      </c>
      <c r="AB490" s="14" t="str">
        <f>IF(LEN($AA490)=0,"N",IF(LEN($AA490)&gt;1,"Error -- Availability entered in an incorrect format",IF($AA490='Control Panel'!$F$36,$AA490,IF($AA490='Control Panel'!$F$37,$AA490,IF($AA490='Control Panel'!$F$38,$AA490,IF($AA490='Control Panel'!$F$39,$AA490,IF($AA490='Control Panel'!$F$40,$AA490,IF($AA490='Control Panel'!$F$41,$AA490,"Error -- Availability entered in an incorrect format"))))))))</f>
        <v>N</v>
      </c>
    </row>
    <row r="491" spans="1:28" s="14" customFormat="1" x14ac:dyDescent="0.25">
      <c r="A491" s="7">
        <v>479</v>
      </c>
      <c r="B491" s="6"/>
      <c r="C491" s="11"/>
      <c r="D491" s="220"/>
      <c r="E491" s="11"/>
      <c r="F491" s="205" t="str">
        <f t="shared" si="14"/>
        <v>N/A</v>
      </c>
      <c r="G491" s="6"/>
      <c r="AA491" s="14" t="str">
        <f t="shared" si="15"/>
        <v/>
      </c>
      <c r="AB491" s="14" t="str">
        <f>IF(LEN($AA491)=0,"N",IF(LEN($AA491)&gt;1,"Error -- Availability entered in an incorrect format",IF($AA491='Control Panel'!$F$36,$AA491,IF($AA491='Control Panel'!$F$37,$AA491,IF($AA491='Control Panel'!$F$38,$AA491,IF($AA491='Control Panel'!$F$39,$AA491,IF($AA491='Control Panel'!$F$40,$AA491,IF($AA491='Control Panel'!$F$41,$AA491,"Error -- Availability entered in an incorrect format"))))))))</f>
        <v>N</v>
      </c>
    </row>
    <row r="492" spans="1:28" s="14" customFormat="1" x14ac:dyDescent="0.25">
      <c r="A492" s="7">
        <v>480</v>
      </c>
      <c r="B492" s="6"/>
      <c r="C492" s="11"/>
      <c r="D492" s="220"/>
      <c r="E492" s="11"/>
      <c r="F492" s="205" t="str">
        <f t="shared" si="14"/>
        <v>N/A</v>
      </c>
      <c r="G492" s="6"/>
      <c r="AA492" s="14" t="str">
        <f t="shared" si="15"/>
        <v/>
      </c>
      <c r="AB492" s="14" t="str">
        <f>IF(LEN($AA492)=0,"N",IF(LEN($AA492)&gt;1,"Error -- Availability entered in an incorrect format",IF($AA492='Control Panel'!$F$36,$AA492,IF($AA492='Control Panel'!$F$37,$AA492,IF($AA492='Control Panel'!$F$38,$AA492,IF($AA492='Control Panel'!$F$39,$AA492,IF($AA492='Control Panel'!$F$40,$AA492,IF($AA492='Control Panel'!$F$41,$AA492,"Error -- Availability entered in an incorrect format"))))))))</f>
        <v>N</v>
      </c>
    </row>
    <row r="493" spans="1:28" s="14" customFormat="1" x14ac:dyDescent="0.25">
      <c r="A493" s="7">
        <v>481</v>
      </c>
      <c r="B493" s="6"/>
      <c r="C493" s="11"/>
      <c r="D493" s="220"/>
      <c r="E493" s="11"/>
      <c r="F493" s="205" t="str">
        <f t="shared" si="14"/>
        <v>N/A</v>
      </c>
      <c r="G493" s="6"/>
      <c r="AA493" s="14" t="str">
        <f t="shared" si="15"/>
        <v/>
      </c>
      <c r="AB493" s="14" t="str">
        <f>IF(LEN($AA493)=0,"N",IF(LEN($AA493)&gt;1,"Error -- Availability entered in an incorrect format",IF($AA493='Control Panel'!$F$36,$AA493,IF($AA493='Control Panel'!$F$37,$AA493,IF($AA493='Control Panel'!$F$38,$AA493,IF($AA493='Control Panel'!$F$39,$AA493,IF($AA493='Control Panel'!$F$40,$AA493,IF($AA493='Control Panel'!$F$41,$AA493,"Error -- Availability entered in an incorrect format"))))))))</f>
        <v>N</v>
      </c>
    </row>
    <row r="494" spans="1:28" s="14" customFormat="1" x14ac:dyDescent="0.25">
      <c r="A494" s="7">
        <v>482</v>
      </c>
      <c r="B494" s="6"/>
      <c r="C494" s="11"/>
      <c r="D494" s="220"/>
      <c r="E494" s="11"/>
      <c r="F494" s="205" t="str">
        <f t="shared" si="14"/>
        <v>N/A</v>
      </c>
      <c r="G494" s="6"/>
      <c r="AA494" s="14" t="str">
        <f t="shared" si="15"/>
        <v/>
      </c>
      <c r="AB494" s="14" t="str">
        <f>IF(LEN($AA494)=0,"N",IF(LEN($AA494)&gt;1,"Error -- Availability entered in an incorrect format",IF($AA494='Control Panel'!$F$36,$AA494,IF($AA494='Control Panel'!$F$37,$AA494,IF($AA494='Control Panel'!$F$38,$AA494,IF($AA494='Control Panel'!$F$39,$AA494,IF($AA494='Control Panel'!$F$40,$AA494,IF($AA494='Control Panel'!$F$41,$AA494,"Error -- Availability entered in an incorrect format"))))))))</f>
        <v>N</v>
      </c>
    </row>
    <row r="495" spans="1:28" s="14" customFormat="1" x14ac:dyDescent="0.25">
      <c r="A495" s="7">
        <v>483</v>
      </c>
      <c r="B495" s="6"/>
      <c r="C495" s="11"/>
      <c r="D495" s="220"/>
      <c r="E495" s="11"/>
      <c r="F495" s="205" t="str">
        <f t="shared" si="14"/>
        <v>N/A</v>
      </c>
      <c r="G495" s="6"/>
      <c r="AA495" s="14" t="str">
        <f t="shared" si="15"/>
        <v/>
      </c>
      <c r="AB495" s="14" t="str">
        <f>IF(LEN($AA495)=0,"N",IF(LEN($AA495)&gt;1,"Error -- Availability entered in an incorrect format",IF($AA495='Control Panel'!$F$36,$AA495,IF($AA495='Control Panel'!$F$37,$AA495,IF($AA495='Control Panel'!$F$38,$AA495,IF($AA495='Control Panel'!$F$39,$AA495,IF($AA495='Control Panel'!$F$40,$AA495,IF($AA495='Control Panel'!$F$41,$AA495,"Error -- Availability entered in an incorrect format"))))))))</f>
        <v>N</v>
      </c>
    </row>
    <row r="496" spans="1:28" s="14" customFormat="1" x14ac:dyDescent="0.25">
      <c r="A496" s="7">
        <v>484</v>
      </c>
      <c r="B496" s="6"/>
      <c r="C496" s="11"/>
      <c r="D496" s="220"/>
      <c r="E496" s="11"/>
      <c r="F496" s="205" t="str">
        <f t="shared" si="14"/>
        <v>N/A</v>
      </c>
      <c r="G496" s="6"/>
      <c r="AA496" s="14" t="str">
        <f t="shared" si="15"/>
        <v/>
      </c>
      <c r="AB496" s="14" t="str">
        <f>IF(LEN($AA496)=0,"N",IF(LEN($AA496)&gt;1,"Error -- Availability entered in an incorrect format",IF($AA496='Control Panel'!$F$36,$AA496,IF($AA496='Control Panel'!$F$37,$AA496,IF($AA496='Control Panel'!$F$38,$AA496,IF($AA496='Control Panel'!$F$39,$AA496,IF($AA496='Control Panel'!$F$40,$AA496,IF($AA496='Control Panel'!$F$41,$AA496,"Error -- Availability entered in an incorrect format"))))))))</f>
        <v>N</v>
      </c>
    </row>
    <row r="497" spans="1:28" s="14" customFormat="1" x14ac:dyDescent="0.25">
      <c r="A497" s="7">
        <v>485</v>
      </c>
      <c r="B497" s="6"/>
      <c r="C497" s="11"/>
      <c r="D497" s="220"/>
      <c r="E497" s="11"/>
      <c r="F497" s="205" t="str">
        <f t="shared" si="14"/>
        <v>N/A</v>
      </c>
      <c r="G497" s="6"/>
      <c r="AA497" s="14" t="str">
        <f t="shared" si="15"/>
        <v/>
      </c>
      <c r="AB497" s="14" t="str">
        <f>IF(LEN($AA497)=0,"N",IF(LEN($AA497)&gt;1,"Error -- Availability entered in an incorrect format",IF($AA497='Control Panel'!$F$36,$AA497,IF($AA497='Control Panel'!$F$37,$AA497,IF($AA497='Control Panel'!$F$38,$AA497,IF($AA497='Control Panel'!$F$39,$AA497,IF($AA497='Control Panel'!$F$40,$AA497,IF($AA497='Control Panel'!$F$41,$AA497,"Error -- Availability entered in an incorrect format"))))))))</f>
        <v>N</v>
      </c>
    </row>
    <row r="498" spans="1:28" s="14" customFormat="1" x14ac:dyDescent="0.25">
      <c r="A498" s="7">
        <v>486</v>
      </c>
      <c r="B498" s="6"/>
      <c r="C498" s="11"/>
      <c r="D498" s="220"/>
      <c r="E498" s="11"/>
      <c r="F498" s="205" t="str">
        <f t="shared" si="14"/>
        <v>N/A</v>
      </c>
      <c r="G498" s="6"/>
      <c r="AA498" s="14" t="str">
        <f t="shared" si="15"/>
        <v/>
      </c>
      <c r="AB498" s="14" t="str">
        <f>IF(LEN($AA498)=0,"N",IF(LEN($AA498)&gt;1,"Error -- Availability entered in an incorrect format",IF($AA498='Control Panel'!$F$36,$AA498,IF($AA498='Control Panel'!$F$37,$AA498,IF($AA498='Control Panel'!$F$38,$AA498,IF($AA498='Control Panel'!$F$39,$AA498,IF($AA498='Control Panel'!$F$40,$AA498,IF($AA498='Control Panel'!$F$41,$AA498,"Error -- Availability entered in an incorrect format"))))))))</f>
        <v>N</v>
      </c>
    </row>
    <row r="499" spans="1:28" s="14" customFormat="1" x14ac:dyDescent="0.25">
      <c r="A499" s="7">
        <v>487</v>
      </c>
      <c r="B499" s="6"/>
      <c r="C499" s="11"/>
      <c r="D499" s="220"/>
      <c r="E499" s="11"/>
      <c r="F499" s="205" t="str">
        <f t="shared" si="14"/>
        <v>N/A</v>
      </c>
      <c r="G499" s="6"/>
      <c r="AA499" s="14" t="str">
        <f t="shared" si="15"/>
        <v/>
      </c>
      <c r="AB499" s="14" t="str">
        <f>IF(LEN($AA499)=0,"N",IF(LEN($AA499)&gt;1,"Error -- Availability entered in an incorrect format",IF($AA499='Control Panel'!$F$36,$AA499,IF($AA499='Control Panel'!$F$37,$AA499,IF($AA499='Control Panel'!$F$38,$AA499,IF($AA499='Control Panel'!$F$39,$AA499,IF($AA499='Control Panel'!$F$40,$AA499,IF($AA499='Control Panel'!$F$41,$AA499,"Error -- Availability entered in an incorrect format"))))))))</f>
        <v>N</v>
      </c>
    </row>
    <row r="500" spans="1:28" s="14" customFormat="1" x14ac:dyDescent="0.25">
      <c r="A500" s="7">
        <v>488</v>
      </c>
      <c r="B500" s="6"/>
      <c r="C500" s="11"/>
      <c r="D500" s="220"/>
      <c r="E500" s="11"/>
      <c r="F500" s="205" t="str">
        <f t="shared" si="14"/>
        <v>N/A</v>
      </c>
      <c r="G500" s="6"/>
      <c r="AA500" s="14" t="str">
        <f t="shared" si="15"/>
        <v/>
      </c>
      <c r="AB500" s="14" t="str">
        <f>IF(LEN($AA500)=0,"N",IF(LEN($AA500)&gt;1,"Error -- Availability entered in an incorrect format",IF($AA500='Control Panel'!$F$36,$AA500,IF($AA500='Control Panel'!$F$37,$AA500,IF($AA500='Control Panel'!$F$38,$AA500,IF($AA500='Control Panel'!$F$39,$AA500,IF($AA500='Control Panel'!$F$40,$AA500,IF($AA500='Control Panel'!$F$41,$AA500,"Error -- Availability entered in an incorrect format"))))))))</f>
        <v>N</v>
      </c>
    </row>
    <row r="501" spans="1:28" s="14" customFormat="1" x14ac:dyDescent="0.25">
      <c r="A501" s="7">
        <v>489</v>
      </c>
      <c r="B501" s="6"/>
      <c r="C501" s="11"/>
      <c r="D501" s="220"/>
      <c r="E501" s="11"/>
      <c r="F501" s="205" t="str">
        <f t="shared" si="14"/>
        <v>N/A</v>
      </c>
      <c r="G501" s="6"/>
      <c r="AA501" s="14" t="str">
        <f t="shared" si="15"/>
        <v/>
      </c>
      <c r="AB501" s="14" t="str">
        <f>IF(LEN($AA501)=0,"N",IF(LEN($AA501)&gt;1,"Error -- Availability entered in an incorrect format",IF($AA501='Control Panel'!$F$36,$AA501,IF($AA501='Control Panel'!$F$37,$AA501,IF($AA501='Control Panel'!$F$38,$AA501,IF($AA501='Control Panel'!$F$39,$AA501,IF($AA501='Control Panel'!$F$40,$AA501,IF($AA501='Control Panel'!$F$41,$AA501,"Error -- Availability entered in an incorrect format"))))))))</f>
        <v>N</v>
      </c>
    </row>
    <row r="502" spans="1:28" s="14" customFormat="1" x14ac:dyDescent="0.25">
      <c r="A502" s="7">
        <v>490</v>
      </c>
      <c r="B502" s="6"/>
      <c r="C502" s="11"/>
      <c r="D502" s="220"/>
      <c r="E502" s="11"/>
      <c r="F502" s="205" t="str">
        <f t="shared" si="14"/>
        <v>N/A</v>
      </c>
      <c r="G502" s="6"/>
      <c r="AA502" s="14" t="str">
        <f t="shared" si="15"/>
        <v/>
      </c>
      <c r="AB502" s="14" t="str">
        <f>IF(LEN($AA502)=0,"N",IF(LEN($AA502)&gt;1,"Error -- Availability entered in an incorrect format",IF($AA502='Control Panel'!$F$36,$AA502,IF($AA502='Control Panel'!$F$37,$AA502,IF($AA502='Control Panel'!$F$38,$AA502,IF($AA502='Control Panel'!$F$39,$AA502,IF($AA502='Control Panel'!$F$40,$AA502,IF($AA502='Control Panel'!$F$41,$AA502,"Error -- Availability entered in an incorrect format"))))))))</f>
        <v>N</v>
      </c>
    </row>
    <row r="503" spans="1:28" s="14" customFormat="1" x14ac:dyDescent="0.25">
      <c r="A503" s="7">
        <v>491</v>
      </c>
      <c r="B503" s="6"/>
      <c r="C503" s="11"/>
      <c r="D503" s="220"/>
      <c r="E503" s="11"/>
      <c r="F503" s="205" t="str">
        <f t="shared" si="14"/>
        <v>N/A</v>
      </c>
      <c r="G503" s="6"/>
      <c r="AA503" s="14" t="str">
        <f t="shared" si="15"/>
        <v/>
      </c>
      <c r="AB503" s="14" t="str">
        <f>IF(LEN($AA503)=0,"N",IF(LEN($AA503)&gt;1,"Error -- Availability entered in an incorrect format",IF($AA503='Control Panel'!$F$36,$AA503,IF($AA503='Control Panel'!$F$37,$AA503,IF($AA503='Control Panel'!$F$38,$AA503,IF($AA503='Control Panel'!$F$39,$AA503,IF($AA503='Control Panel'!$F$40,$AA503,IF($AA503='Control Panel'!$F$41,$AA503,"Error -- Availability entered in an incorrect format"))))))))</f>
        <v>N</v>
      </c>
    </row>
    <row r="504" spans="1:28" s="14" customFormat="1" x14ac:dyDescent="0.25">
      <c r="A504" s="7">
        <v>492</v>
      </c>
      <c r="B504" s="6"/>
      <c r="C504" s="11"/>
      <c r="D504" s="220"/>
      <c r="E504" s="11"/>
      <c r="F504" s="205" t="str">
        <f t="shared" si="14"/>
        <v>N/A</v>
      </c>
      <c r="G504" s="6"/>
      <c r="AA504" s="14" t="str">
        <f t="shared" si="15"/>
        <v/>
      </c>
      <c r="AB504" s="14" t="str">
        <f>IF(LEN($AA504)=0,"N",IF(LEN($AA504)&gt;1,"Error -- Availability entered in an incorrect format",IF($AA504='Control Panel'!$F$36,$AA504,IF($AA504='Control Panel'!$F$37,$AA504,IF($AA504='Control Panel'!$F$38,$AA504,IF($AA504='Control Panel'!$F$39,$AA504,IF($AA504='Control Panel'!$F$40,$AA504,IF($AA504='Control Panel'!$F$41,$AA504,"Error -- Availability entered in an incorrect format"))))))))</f>
        <v>N</v>
      </c>
    </row>
    <row r="505" spans="1:28" s="14" customFormat="1" x14ac:dyDescent="0.25">
      <c r="A505" s="7">
        <v>493</v>
      </c>
      <c r="B505" s="6"/>
      <c r="C505" s="11"/>
      <c r="D505" s="220"/>
      <c r="E505" s="11"/>
      <c r="F505" s="205" t="str">
        <f t="shared" si="14"/>
        <v>N/A</v>
      </c>
      <c r="G505" s="6"/>
      <c r="AA505" s="14" t="str">
        <f t="shared" si="15"/>
        <v/>
      </c>
      <c r="AB505" s="14" t="str">
        <f>IF(LEN($AA505)=0,"N",IF(LEN($AA505)&gt;1,"Error -- Availability entered in an incorrect format",IF($AA505='Control Panel'!$F$36,$AA505,IF($AA505='Control Panel'!$F$37,$AA505,IF($AA505='Control Panel'!$F$38,$AA505,IF($AA505='Control Panel'!$F$39,$AA505,IF($AA505='Control Panel'!$F$40,$AA505,IF($AA505='Control Panel'!$F$41,$AA505,"Error -- Availability entered in an incorrect format"))))))))</f>
        <v>N</v>
      </c>
    </row>
    <row r="506" spans="1:28" s="14" customFormat="1" x14ac:dyDescent="0.25">
      <c r="A506" s="7">
        <v>494</v>
      </c>
      <c r="B506" s="6"/>
      <c r="C506" s="11"/>
      <c r="D506" s="220"/>
      <c r="E506" s="11"/>
      <c r="F506" s="205" t="str">
        <f t="shared" si="14"/>
        <v>N/A</v>
      </c>
      <c r="G506" s="6"/>
      <c r="AA506" s="14" t="str">
        <f t="shared" si="15"/>
        <v/>
      </c>
      <c r="AB506" s="14" t="str">
        <f>IF(LEN($AA506)=0,"N",IF(LEN($AA506)&gt;1,"Error -- Availability entered in an incorrect format",IF($AA506='Control Panel'!$F$36,$AA506,IF($AA506='Control Panel'!$F$37,$AA506,IF($AA506='Control Panel'!$F$38,$AA506,IF($AA506='Control Panel'!$F$39,$AA506,IF($AA506='Control Panel'!$F$40,$AA506,IF($AA506='Control Panel'!$F$41,$AA506,"Error -- Availability entered in an incorrect format"))))))))</f>
        <v>N</v>
      </c>
    </row>
    <row r="507" spans="1:28" s="14" customFormat="1" x14ac:dyDescent="0.25">
      <c r="A507" s="7">
        <v>495</v>
      </c>
      <c r="B507" s="6"/>
      <c r="C507" s="11"/>
      <c r="D507" s="220"/>
      <c r="E507" s="11"/>
      <c r="F507" s="205" t="str">
        <f t="shared" si="14"/>
        <v>N/A</v>
      </c>
      <c r="G507" s="6"/>
      <c r="AA507" s="14" t="str">
        <f t="shared" si="15"/>
        <v/>
      </c>
      <c r="AB507" s="14" t="str">
        <f>IF(LEN($AA507)=0,"N",IF(LEN($AA507)&gt;1,"Error -- Availability entered in an incorrect format",IF($AA507='Control Panel'!$F$36,$AA507,IF($AA507='Control Panel'!$F$37,$AA507,IF($AA507='Control Panel'!$F$38,$AA507,IF($AA507='Control Panel'!$F$39,$AA507,IF($AA507='Control Panel'!$F$40,$AA507,IF($AA507='Control Panel'!$F$41,$AA507,"Error -- Availability entered in an incorrect format"))))))))</f>
        <v>N</v>
      </c>
    </row>
    <row r="508" spans="1:28" s="14" customFormat="1" x14ac:dyDescent="0.25">
      <c r="A508" s="7">
        <v>496</v>
      </c>
      <c r="B508" s="6"/>
      <c r="C508" s="11"/>
      <c r="D508" s="220"/>
      <c r="E508" s="11"/>
      <c r="F508" s="205" t="str">
        <f t="shared" si="14"/>
        <v>N/A</v>
      </c>
      <c r="G508" s="6"/>
      <c r="AA508" s="14" t="str">
        <f t="shared" si="15"/>
        <v/>
      </c>
      <c r="AB508" s="14" t="str">
        <f>IF(LEN($AA508)=0,"N",IF(LEN($AA508)&gt;1,"Error -- Availability entered in an incorrect format",IF($AA508='Control Panel'!$F$36,$AA508,IF($AA508='Control Panel'!$F$37,$AA508,IF($AA508='Control Panel'!$F$38,$AA508,IF($AA508='Control Panel'!$F$39,$AA508,IF($AA508='Control Panel'!$F$40,$AA508,IF($AA508='Control Panel'!$F$41,$AA508,"Error -- Availability entered in an incorrect format"))))))))</f>
        <v>N</v>
      </c>
    </row>
    <row r="509" spans="1:28" s="14" customFormat="1" x14ac:dyDescent="0.25">
      <c r="A509" s="7">
        <v>497</v>
      </c>
      <c r="B509" s="6"/>
      <c r="C509" s="11"/>
      <c r="D509" s="220"/>
      <c r="E509" s="11"/>
      <c r="F509" s="205" t="str">
        <f t="shared" si="14"/>
        <v>N/A</v>
      </c>
      <c r="G509" s="6"/>
      <c r="AA509" s="14" t="str">
        <f t="shared" si="15"/>
        <v/>
      </c>
      <c r="AB509" s="14" t="str">
        <f>IF(LEN($AA509)=0,"N",IF(LEN($AA509)&gt;1,"Error -- Availability entered in an incorrect format",IF($AA509='Control Panel'!$F$36,$AA509,IF($AA509='Control Panel'!$F$37,$AA509,IF($AA509='Control Panel'!$F$38,$AA509,IF($AA509='Control Panel'!$F$39,$AA509,IF($AA509='Control Panel'!$F$40,$AA509,IF($AA509='Control Panel'!$F$41,$AA509,"Error -- Availability entered in an incorrect format"))))))))</f>
        <v>N</v>
      </c>
    </row>
    <row r="510" spans="1:28" s="14" customFormat="1" x14ac:dyDescent="0.25">
      <c r="A510" s="7">
        <v>498</v>
      </c>
      <c r="B510" s="6"/>
      <c r="C510" s="11"/>
      <c r="D510" s="220"/>
      <c r="E510" s="11"/>
      <c r="F510" s="205" t="str">
        <f t="shared" si="14"/>
        <v>N/A</v>
      </c>
      <c r="G510" s="6"/>
      <c r="AA510" s="14" t="str">
        <f t="shared" si="15"/>
        <v/>
      </c>
      <c r="AB510" s="14" t="str">
        <f>IF(LEN($AA510)=0,"N",IF(LEN($AA510)&gt;1,"Error -- Availability entered in an incorrect format",IF($AA510='Control Panel'!$F$36,$AA510,IF($AA510='Control Panel'!$F$37,$AA510,IF($AA510='Control Panel'!$F$38,$AA510,IF($AA510='Control Panel'!$F$39,$AA510,IF($AA510='Control Panel'!$F$40,$AA510,IF($AA510='Control Panel'!$F$41,$AA510,"Error -- Availability entered in an incorrect format"))))))))</f>
        <v>N</v>
      </c>
    </row>
    <row r="511" spans="1:28" s="14" customFormat="1" x14ac:dyDescent="0.25">
      <c r="A511" s="7">
        <v>499</v>
      </c>
      <c r="B511" s="6"/>
      <c r="C511" s="11"/>
      <c r="D511" s="220"/>
      <c r="E511" s="11"/>
      <c r="F511" s="205" t="str">
        <f t="shared" si="14"/>
        <v>N/A</v>
      </c>
      <c r="G511" s="6"/>
      <c r="AA511" s="14" t="str">
        <f t="shared" si="15"/>
        <v/>
      </c>
      <c r="AB511" s="14" t="str">
        <f>IF(LEN($AA511)=0,"N",IF(LEN($AA511)&gt;1,"Error -- Availability entered in an incorrect format",IF($AA511='Control Panel'!$F$36,$AA511,IF($AA511='Control Panel'!$F$37,$AA511,IF($AA511='Control Panel'!$F$38,$AA511,IF($AA511='Control Panel'!$F$39,$AA511,IF($AA511='Control Panel'!$F$40,$AA511,IF($AA511='Control Panel'!$F$41,$AA511,"Error -- Availability entered in an incorrect format"))))))))</f>
        <v>N</v>
      </c>
    </row>
    <row r="512" spans="1:28" s="14" customFormat="1" x14ac:dyDescent="0.25">
      <c r="A512" s="7">
        <v>500</v>
      </c>
      <c r="B512" s="6"/>
      <c r="C512" s="11"/>
      <c r="D512" s="220"/>
      <c r="E512" s="11"/>
      <c r="F512" s="205" t="str">
        <f t="shared" si="14"/>
        <v>N/A</v>
      </c>
      <c r="G512" s="6"/>
      <c r="AA512" s="14" t="str">
        <f t="shared" si="15"/>
        <v/>
      </c>
      <c r="AB512" s="14" t="str">
        <f>IF(LEN($AA512)=0,"N",IF(LEN($AA512)&gt;1,"Error -- Availability entered in an incorrect format",IF($AA512='Control Panel'!$F$36,$AA512,IF($AA512='Control Panel'!$F$37,$AA512,IF($AA512='Control Panel'!$F$38,$AA512,IF($AA512='Control Panel'!$F$39,$AA512,IF($AA512='Control Panel'!$F$40,$AA512,IF($AA512='Control Panel'!$F$41,$AA512,"Error -- Availability entered in an incorrect format"))))))))</f>
        <v>N</v>
      </c>
    </row>
    <row r="513" spans="1:28" s="14" customFormat="1" x14ac:dyDescent="0.25">
      <c r="A513" s="7">
        <v>501</v>
      </c>
      <c r="B513" s="6"/>
      <c r="C513" s="11"/>
      <c r="D513" s="220"/>
      <c r="E513" s="11"/>
      <c r="F513" s="205" t="str">
        <f t="shared" si="14"/>
        <v>N/A</v>
      </c>
      <c r="G513" s="6"/>
      <c r="AA513" s="14" t="str">
        <f t="shared" si="15"/>
        <v/>
      </c>
      <c r="AB513" s="14" t="str">
        <f>IF(LEN($AA513)=0,"N",IF(LEN($AA513)&gt;1,"Error -- Availability entered in an incorrect format",IF($AA513='Control Panel'!$F$36,$AA513,IF($AA513='Control Panel'!$F$37,$AA513,IF($AA513='Control Panel'!$F$38,$AA513,IF($AA513='Control Panel'!$F$39,$AA513,IF($AA513='Control Panel'!$F$40,$AA513,IF($AA513='Control Panel'!$F$41,$AA513,"Error -- Availability entered in an incorrect format"))))))))</f>
        <v>N</v>
      </c>
    </row>
    <row r="514" spans="1:28" s="14" customFormat="1" x14ac:dyDescent="0.25">
      <c r="A514" s="7">
        <v>502</v>
      </c>
      <c r="B514" s="6"/>
      <c r="C514" s="11"/>
      <c r="D514" s="220"/>
      <c r="E514" s="11"/>
      <c r="F514" s="205" t="str">
        <f t="shared" si="14"/>
        <v>N/A</v>
      </c>
      <c r="G514" s="6"/>
      <c r="AA514" s="14" t="str">
        <f t="shared" si="15"/>
        <v/>
      </c>
      <c r="AB514" s="14" t="str">
        <f>IF(LEN($AA514)=0,"N",IF(LEN($AA514)&gt;1,"Error -- Availability entered in an incorrect format",IF($AA514='Control Panel'!$F$36,$AA514,IF($AA514='Control Panel'!$F$37,$AA514,IF($AA514='Control Panel'!$F$38,$AA514,IF($AA514='Control Panel'!$F$39,$AA514,IF($AA514='Control Panel'!$F$40,$AA514,IF($AA514='Control Panel'!$F$41,$AA514,"Error -- Availability entered in an incorrect format"))))))))</f>
        <v>N</v>
      </c>
    </row>
    <row r="515" spans="1:28" s="14" customFormat="1" x14ac:dyDescent="0.25">
      <c r="A515" s="7">
        <v>503</v>
      </c>
      <c r="B515" s="6"/>
      <c r="C515" s="11"/>
      <c r="D515" s="220"/>
      <c r="E515" s="11"/>
      <c r="F515" s="205" t="str">
        <f t="shared" si="14"/>
        <v>N/A</v>
      </c>
      <c r="G515" s="6"/>
      <c r="AA515" s="14" t="str">
        <f t="shared" si="15"/>
        <v/>
      </c>
      <c r="AB515" s="14" t="str">
        <f>IF(LEN($AA515)=0,"N",IF(LEN($AA515)&gt;1,"Error -- Availability entered in an incorrect format",IF($AA515='Control Panel'!$F$36,$AA515,IF($AA515='Control Panel'!$F$37,$AA515,IF($AA515='Control Panel'!$F$38,$AA515,IF($AA515='Control Panel'!$F$39,$AA515,IF($AA515='Control Panel'!$F$40,$AA515,IF($AA515='Control Panel'!$F$41,$AA515,"Error -- Availability entered in an incorrect format"))))))))</f>
        <v>N</v>
      </c>
    </row>
    <row r="516" spans="1:28" s="14" customFormat="1" x14ac:dyDescent="0.25">
      <c r="A516" s="7">
        <v>504</v>
      </c>
      <c r="B516" s="6"/>
      <c r="C516" s="11"/>
      <c r="D516" s="220"/>
      <c r="E516" s="11"/>
      <c r="F516" s="205" t="str">
        <f t="shared" si="14"/>
        <v>N/A</v>
      </c>
      <c r="G516" s="6"/>
      <c r="AA516" s="14" t="str">
        <f t="shared" si="15"/>
        <v/>
      </c>
      <c r="AB516" s="14" t="str">
        <f>IF(LEN($AA516)=0,"N",IF(LEN($AA516)&gt;1,"Error -- Availability entered in an incorrect format",IF($AA516='Control Panel'!$F$36,$AA516,IF($AA516='Control Panel'!$F$37,$AA516,IF($AA516='Control Panel'!$F$38,$AA516,IF($AA516='Control Panel'!$F$39,$AA516,IF($AA516='Control Panel'!$F$40,$AA516,IF($AA516='Control Panel'!$F$41,$AA516,"Error -- Availability entered in an incorrect format"))))))))</f>
        <v>N</v>
      </c>
    </row>
    <row r="517" spans="1:28" s="14" customFormat="1" x14ac:dyDescent="0.25">
      <c r="A517" s="7">
        <v>505</v>
      </c>
      <c r="B517" s="6"/>
      <c r="C517" s="11"/>
      <c r="D517" s="220"/>
      <c r="E517" s="11"/>
      <c r="F517" s="205" t="str">
        <f t="shared" si="14"/>
        <v>N/A</v>
      </c>
      <c r="G517" s="6"/>
      <c r="AA517" s="14" t="str">
        <f t="shared" si="15"/>
        <v/>
      </c>
      <c r="AB517" s="14" t="str">
        <f>IF(LEN($AA517)=0,"N",IF(LEN($AA517)&gt;1,"Error -- Availability entered in an incorrect format",IF($AA517='Control Panel'!$F$36,$AA517,IF($AA517='Control Panel'!$F$37,$AA517,IF($AA517='Control Panel'!$F$38,$AA517,IF($AA517='Control Panel'!$F$39,$AA517,IF($AA517='Control Panel'!$F$40,$AA517,IF($AA517='Control Panel'!$F$41,$AA517,"Error -- Availability entered in an incorrect format"))))))))</f>
        <v>N</v>
      </c>
    </row>
    <row r="518" spans="1:28" s="14" customFormat="1" x14ac:dyDescent="0.25">
      <c r="A518" s="7">
        <v>506</v>
      </c>
      <c r="B518" s="6"/>
      <c r="C518" s="11"/>
      <c r="D518" s="220"/>
      <c r="E518" s="11"/>
      <c r="F518" s="205" t="str">
        <f t="shared" si="14"/>
        <v>N/A</v>
      </c>
      <c r="G518" s="6"/>
      <c r="AA518" s="14" t="str">
        <f t="shared" si="15"/>
        <v/>
      </c>
      <c r="AB518" s="14" t="str">
        <f>IF(LEN($AA518)=0,"N",IF(LEN($AA518)&gt;1,"Error -- Availability entered in an incorrect format",IF($AA518='Control Panel'!$F$36,$AA518,IF($AA518='Control Panel'!$F$37,$AA518,IF($AA518='Control Panel'!$F$38,$AA518,IF($AA518='Control Panel'!$F$39,$AA518,IF($AA518='Control Panel'!$F$40,$AA518,IF($AA518='Control Panel'!$F$41,$AA518,"Error -- Availability entered in an incorrect format"))))))))</f>
        <v>N</v>
      </c>
    </row>
    <row r="519" spans="1:28" s="14" customFormat="1" x14ac:dyDescent="0.25">
      <c r="A519" s="7">
        <v>507</v>
      </c>
      <c r="B519" s="6"/>
      <c r="C519" s="11"/>
      <c r="D519" s="220"/>
      <c r="E519" s="11"/>
      <c r="F519" s="205" t="str">
        <f t="shared" si="14"/>
        <v>N/A</v>
      </c>
      <c r="G519" s="6"/>
      <c r="AA519" s="14" t="str">
        <f t="shared" si="15"/>
        <v/>
      </c>
      <c r="AB519" s="14" t="str">
        <f>IF(LEN($AA519)=0,"N",IF(LEN($AA519)&gt;1,"Error -- Availability entered in an incorrect format",IF($AA519='Control Panel'!$F$36,$AA519,IF($AA519='Control Panel'!$F$37,$AA519,IF($AA519='Control Panel'!$F$38,$AA519,IF($AA519='Control Panel'!$F$39,$AA519,IF($AA519='Control Panel'!$F$40,$AA519,IF($AA519='Control Panel'!$F$41,$AA519,"Error -- Availability entered in an incorrect format"))))))))</f>
        <v>N</v>
      </c>
    </row>
    <row r="520" spans="1:28" s="14" customFormat="1" x14ac:dyDescent="0.25">
      <c r="A520" s="7">
        <v>508</v>
      </c>
      <c r="B520" s="6"/>
      <c r="C520" s="11"/>
      <c r="D520" s="220"/>
      <c r="E520" s="11"/>
      <c r="F520" s="205" t="str">
        <f t="shared" si="14"/>
        <v>N/A</v>
      </c>
      <c r="G520" s="6"/>
      <c r="AA520" s="14" t="str">
        <f t="shared" si="15"/>
        <v/>
      </c>
      <c r="AB520" s="14" t="str">
        <f>IF(LEN($AA520)=0,"N",IF(LEN($AA520)&gt;1,"Error -- Availability entered in an incorrect format",IF($AA520='Control Panel'!$F$36,$AA520,IF($AA520='Control Panel'!$F$37,$AA520,IF($AA520='Control Panel'!$F$38,$AA520,IF($AA520='Control Panel'!$F$39,$AA520,IF($AA520='Control Panel'!$F$40,$AA520,IF($AA520='Control Panel'!$F$41,$AA520,"Error -- Availability entered in an incorrect format"))))))))</f>
        <v>N</v>
      </c>
    </row>
    <row r="521" spans="1:28" s="14" customFormat="1" x14ac:dyDescent="0.25">
      <c r="A521" s="7">
        <v>509</v>
      </c>
      <c r="B521" s="6"/>
      <c r="C521" s="11"/>
      <c r="D521" s="220"/>
      <c r="E521" s="11"/>
      <c r="F521" s="205" t="str">
        <f t="shared" si="14"/>
        <v>N/A</v>
      </c>
      <c r="G521" s="6"/>
      <c r="AA521" s="14" t="str">
        <f t="shared" si="15"/>
        <v/>
      </c>
      <c r="AB521" s="14" t="str">
        <f>IF(LEN($AA521)=0,"N",IF(LEN($AA521)&gt;1,"Error -- Availability entered in an incorrect format",IF($AA521='Control Panel'!$F$36,$AA521,IF($AA521='Control Panel'!$F$37,$AA521,IF($AA521='Control Panel'!$F$38,$AA521,IF($AA521='Control Panel'!$F$39,$AA521,IF($AA521='Control Panel'!$F$40,$AA521,IF($AA521='Control Panel'!$F$41,$AA521,"Error -- Availability entered in an incorrect format"))))))))</f>
        <v>N</v>
      </c>
    </row>
    <row r="522" spans="1:28" s="14" customFormat="1" x14ac:dyDescent="0.25">
      <c r="A522" s="7">
        <v>510</v>
      </c>
      <c r="B522" s="6"/>
      <c r="C522" s="11"/>
      <c r="D522" s="220"/>
      <c r="E522" s="11"/>
      <c r="F522" s="205" t="str">
        <f t="shared" si="14"/>
        <v>N/A</v>
      </c>
      <c r="G522" s="6"/>
      <c r="AA522" s="14" t="str">
        <f t="shared" si="15"/>
        <v/>
      </c>
      <c r="AB522" s="14" t="str">
        <f>IF(LEN($AA522)=0,"N",IF(LEN($AA522)&gt;1,"Error -- Availability entered in an incorrect format",IF($AA522='Control Panel'!$F$36,$AA522,IF($AA522='Control Panel'!$F$37,$AA522,IF($AA522='Control Panel'!$F$38,$AA522,IF($AA522='Control Panel'!$F$39,$AA522,IF($AA522='Control Panel'!$F$40,$AA522,IF($AA522='Control Panel'!$F$41,$AA522,"Error -- Availability entered in an incorrect format"))))))))</f>
        <v>N</v>
      </c>
    </row>
    <row r="523" spans="1:28" s="14" customFormat="1" x14ac:dyDescent="0.25">
      <c r="A523" s="7">
        <v>511</v>
      </c>
      <c r="B523" s="6"/>
      <c r="C523" s="11"/>
      <c r="D523" s="220"/>
      <c r="E523" s="11"/>
      <c r="F523" s="205" t="str">
        <f t="shared" si="14"/>
        <v>N/A</v>
      </c>
      <c r="G523" s="6"/>
      <c r="AA523" s="14" t="str">
        <f t="shared" si="15"/>
        <v/>
      </c>
      <c r="AB523" s="14" t="str">
        <f>IF(LEN($AA523)=0,"N",IF(LEN($AA523)&gt;1,"Error -- Availability entered in an incorrect format",IF($AA523='Control Panel'!$F$36,$AA523,IF($AA523='Control Panel'!$F$37,$AA523,IF($AA523='Control Panel'!$F$38,$AA523,IF($AA523='Control Panel'!$F$39,$AA523,IF($AA523='Control Panel'!$F$40,$AA523,IF($AA523='Control Panel'!$F$41,$AA523,"Error -- Availability entered in an incorrect format"))))))))</f>
        <v>N</v>
      </c>
    </row>
    <row r="524" spans="1:28" s="14" customFormat="1" x14ac:dyDescent="0.25">
      <c r="A524" s="7">
        <v>512</v>
      </c>
      <c r="B524" s="6"/>
      <c r="C524" s="11"/>
      <c r="D524" s="220"/>
      <c r="E524" s="11"/>
      <c r="F524" s="205" t="str">
        <f t="shared" si="14"/>
        <v>N/A</v>
      </c>
      <c r="G524" s="6"/>
      <c r="AA524" s="14" t="str">
        <f t="shared" si="15"/>
        <v/>
      </c>
      <c r="AB524" s="14" t="str">
        <f>IF(LEN($AA524)=0,"N",IF(LEN($AA524)&gt;1,"Error -- Availability entered in an incorrect format",IF($AA524='Control Panel'!$F$36,$AA524,IF($AA524='Control Panel'!$F$37,$AA524,IF($AA524='Control Panel'!$F$38,$AA524,IF($AA524='Control Panel'!$F$39,$AA524,IF($AA524='Control Panel'!$F$40,$AA524,IF($AA524='Control Panel'!$F$41,$AA524,"Error -- Availability entered in an incorrect format"))))))))</f>
        <v>N</v>
      </c>
    </row>
    <row r="525" spans="1:28" s="14" customFormat="1" x14ac:dyDescent="0.25">
      <c r="A525" s="7">
        <v>513</v>
      </c>
      <c r="B525" s="6"/>
      <c r="C525" s="11"/>
      <c r="D525" s="220"/>
      <c r="E525" s="11"/>
      <c r="F525" s="205" t="str">
        <f t="shared" si="14"/>
        <v>N/A</v>
      </c>
      <c r="G525" s="6"/>
      <c r="AA525" s="14" t="str">
        <f t="shared" si="15"/>
        <v/>
      </c>
      <c r="AB525" s="14" t="str">
        <f>IF(LEN($AA525)=0,"N",IF(LEN($AA525)&gt;1,"Error -- Availability entered in an incorrect format",IF($AA525='Control Panel'!$F$36,$AA525,IF($AA525='Control Panel'!$F$37,$AA525,IF($AA525='Control Panel'!$F$38,$AA525,IF($AA525='Control Panel'!$F$39,$AA525,IF($AA525='Control Panel'!$F$40,$AA525,IF($AA525='Control Panel'!$F$41,$AA525,"Error -- Availability entered in an incorrect format"))))))))</f>
        <v>N</v>
      </c>
    </row>
    <row r="526" spans="1:28" s="14" customFormat="1" x14ac:dyDescent="0.25">
      <c r="A526" s="7">
        <v>514</v>
      </c>
      <c r="B526" s="6"/>
      <c r="C526" s="11"/>
      <c r="D526" s="220"/>
      <c r="E526" s="11"/>
      <c r="F526" s="205" t="str">
        <f t="shared" ref="F526:F589" si="16">IF($D$10=$A$9,"N/A",$D$10)</f>
        <v>N/A</v>
      </c>
      <c r="G526" s="6"/>
      <c r="AA526" s="14" t="str">
        <f t="shared" ref="AA526:AA589" si="17">TRIM($D526)</f>
        <v/>
      </c>
      <c r="AB526" s="14" t="str">
        <f>IF(LEN($AA526)=0,"N",IF(LEN($AA526)&gt;1,"Error -- Availability entered in an incorrect format",IF($AA526='Control Panel'!$F$36,$AA526,IF($AA526='Control Panel'!$F$37,$AA526,IF($AA526='Control Panel'!$F$38,$AA526,IF($AA526='Control Panel'!$F$39,$AA526,IF($AA526='Control Panel'!$F$40,$AA526,IF($AA526='Control Panel'!$F$41,$AA526,"Error -- Availability entered in an incorrect format"))))))))</f>
        <v>N</v>
      </c>
    </row>
    <row r="527" spans="1:28" s="14" customFormat="1" x14ac:dyDescent="0.25">
      <c r="A527" s="7">
        <v>515</v>
      </c>
      <c r="B527" s="6"/>
      <c r="C527" s="11"/>
      <c r="D527" s="220"/>
      <c r="E527" s="11"/>
      <c r="F527" s="205" t="str">
        <f t="shared" si="16"/>
        <v>N/A</v>
      </c>
      <c r="G527" s="6"/>
      <c r="AA527" s="14" t="str">
        <f t="shared" si="17"/>
        <v/>
      </c>
      <c r="AB527" s="14" t="str">
        <f>IF(LEN($AA527)=0,"N",IF(LEN($AA527)&gt;1,"Error -- Availability entered in an incorrect format",IF($AA527='Control Panel'!$F$36,$AA527,IF($AA527='Control Panel'!$F$37,$AA527,IF($AA527='Control Panel'!$F$38,$AA527,IF($AA527='Control Panel'!$F$39,$AA527,IF($AA527='Control Panel'!$F$40,$AA527,IF($AA527='Control Panel'!$F$41,$AA527,"Error -- Availability entered in an incorrect format"))))))))</f>
        <v>N</v>
      </c>
    </row>
    <row r="528" spans="1:28" s="14" customFormat="1" x14ac:dyDescent="0.25">
      <c r="A528" s="7">
        <v>516</v>
      </c>
      <c r="B528" s="6"/>
      <c r="C528" s="11"/>
      <c r="D528" s="220"/>
      <c r="E528" s="11"/>
      <c r="F528" s="205" t="str">
        <f t="shared" si="16"/>
        <v>N/A</v>
      </c>
      <c r="G528" s="6"/>
      <c r="AA528" s="14" t="str">
        <f t="shared" si="17"/>
        <v/>
      </c>
      <c r="AB528" s="14" t="str">
        <f>IF(LEN($AA528)=0,"N",IF(LEN($AA528)&gt;1,"Error -- Availability entered in an incorrect format",IF($AA528='Control Panel'!$F$36,$AA528,IF($AA528='Control Panel'!$F$37,$AA528,IF($AA528='Control Panel'!$F$38,$AA528,IF($AA528='Control Panel'!$F$39,$AA528,IF($AA528='Control Panel'!$F$40,$AA528,IF($AA528='Control Panel'!$F$41,$AA528,"Error -- Availability entered in an incorrect format"))))))))</f>
        <v>N</v>
      </c>
    </row>
    <row r="529" spans="1:28" s="14" customFormat="1" x14ac:dyDescent="0.25">
      <c r="A529" s="7">
        <v>517</v>
      </c>
      <c r="B529" s="6"/>
      <c r="C529" s="11"/>
      <c r="D529" s="220"/>
      <c r="E529" s="11"/>
      <c r="F529" s="205" t="str">
        <f t="shared" si="16"/>
        <v>N/A</v>
      </c>
      <c r="G529" s="6"/>
      <c r="AA529" s="14" t="str">
        <f t="shared" si="17"/>
        <v/>
      </c>
      <c r="AB529" s="14" t="str">
        <f>IF(LEN($AA529)=0,"N",IF(LEN($AA529)&gt;1,"Error -- Availability entered in an incorrect format",IF($AA529='Control Panel'!$F$36,$AA529,IF($AA529='Control Panel'!$F$37,$AA529,IF($AA529='Control Panel'!$F$38,$AA529,IF($AA529='Control Panel'!$F$39,$AA529,IF($AA529='Control Panel'!$F$40,$AA529,IF($AA529='Control Panel'!$F$41,$AA529,"Error -- Availability entered in an incorrect format"))))))))</f>
        <v>N</v>
      </c>
    </row>
    <row r="530" spans="1:28" s="14" customFormat="1" x14ac:dyDescent="0.25">
      <c r="A530" s="7">
        <v>518</v>
      </c>
      <c r="B530" s="6"/>
      <c r="C530" s="11"/>
      <c r="D530" s="220"/>
      <c r="E530" s="11"/>
      <c r="F530" s="205" t="str">
        <f t="shared" si="16"/>
        <v>N/A</v>
      </c>
      <c r="G530" s="6"/>
      <c r="AA530" s="14" t="str">
        <f t="shared" si="17"/>
        <v/>
      </c>
      <c r="AB530" s="14" t="str">
        <f>IF(LEN($AA530)=0,"N",IF(LEN($AA530)&gt;1,"Error -- Availability entered in an incorrect format",IF($AA530='Control Panel'!$F$36,$AA530,IF($AA530='Control Panel'!$F$37,$AA530,IF($AA530='Control Panel'!$F$38,$AA530,IF($AA530='Control Panel'!$F$39,$AA530,IF($AA530='Control Panel'!$F$40,$AA530,IF($AA530='Control Panel'!$F$41,$AA530,"Error -- Availability entered in an incorrect format"))))))))</f>
        <v>N</v>
      </c>
    </row>
    <row r="531" spans="1:28" s="14" customFormat="1" x14ac:dyDescent="0.25">
      <c r="A531" s="7">
        <v>519</v>
      </c>
      <c r="B531" s="6"/>
      <c r="C531" s="11"/>
      <c r="D531" s="220"/>
      <c r="E531" s="11"/>
      <c r="F531" s="205" t="str">
        <f t="shared" si="16"/>
        <v>N/A</v>
      </c>
      <c r="G531" s="6"/>
      <c r="AA531" s="14" t="str">
        <f t="shared" si="17"/>
        <v/>
      </c>
      <c r="AB531" s="14" t="str">
        <f>IF(LEN($AA531)=0,"N",IF(LEN($AA531)&gt;1,"Error -- Availability entered in an incorrect format",IF($AA531='Control Panel'!$F$36,$AA531,IF($AA531='Control Panel'!$F$37,$AA531,IF($AA531='Control Panel'!$F$38,$AA531,IF($AA531='Control Panel'!$F$39,$AA531,IF($AA531='Control Panel'!$F$40,$AA531,IF($AA531='Control Panel'!$F$41,$AA531,"Error -- Availability entered in an incorrect format"))))))))</f>
        <v>N</v>
      </c>
    </row>
    <row r="532" spans="1:28" s="14" customFormat="1" x14ac:dyDescent="0.25">
      <c r="A532" s="7">
        <v>520</v>
      </c>
      <c r="B532" s="6"/>
      <c r="C532" s="11"/>
      <c r="D532" s="220"/>
      <c r="E532" s="11"/>
      <c r="F532" s="205" t="str">
        <f t="shared" si="16"/>
        <v>N/A</v>
      </c>
      <c r="G532" s="6"/>
      <c r="AA532" s="14" t="str">
        <f t="shared" si="17"/>
        <v/>
      </c>
      <c r="AB532" s="14" t="str">
        <f>IF(LEN($AA532)=0,"N",IF(LEN($AA532)&gt;1,"Error -- Availability entered in an incorrect format",IF($AA532='Control Panel'!$F$36,$AA532,IF($AA532='Control Panel'!$F$37,$AA532,IF($AA532='Control Panel'!$F$38,$AA532,IF($AA532='Control Panel'!$F$39,$AA532,IF($AA532='Control Panel'!$F$40,$AA532,IF($AA532='Control Panel'!$F$41,$AA532,"Error -- Availability entered in an incorrect format"))))))))</f>
        <v>N</v>
      </c>
    </row>
    <row r="533" spans="1:28" s="14" customFormat="1" x14ac:dyDescent="0.25">
      <c r="A533" s="7">
        <v>521</v>
      </c>
      <c r="B533" s="6"/>
      <c r="C533" s="11"/>
      <c r="D533" s="220"/>
      <c r="E533" s="11"/>
      <c r="F533" s="205" t="str">
        <f t="shared" si="16"/>
        <v>N/A</v>
      </c>
      <c r="G533" s="6"/>
      <c r="AA533" s="14" t="str">
        <f t="shared" si="17"/>
        <v/>
      </c>
      <c r="AB533" s="14" t="str">
        <f>IF(LEN($AA533)=0,"N",IF(LEN($AA533)&gt;1,"Error -- Availability entered in an incorrect format",IF($AA533='Control Panel'!$F$36,$AA533,IF($AA533='Control Panel'!$F$37,$AA533,IF($AA533='Control Panel'!$F$38,$AA533,IF($AA533='Control Panel'!$F$39,$AA533,IF($AA533='Control Panel'!$F$40,$AA533,IF($AA533='Control Panel'!$F$41,$AA533,"Error -- Availability entered in an incorrect format"))))))))</f>
        <v>N</v>
      </c>
    </row>
    <row r="534" spans="1:28" s="14" customFormat="1" x14ac:dyDescent="0.25">
      <c r="A534" s="7">
        <v>522</v>
      </c>
      <c r="B534" s="6"/>
      <c r="C534" s="11"/>
      <c r="D534" s="220"/>
      <c r="E534" s="11"/>
      <c r="F534" s="205" t="str">
        <f t="shared" si="16"/>
        <v>N/A</v>
      </c>
      <c r="G534" s="6"/>
      <c r="AA534" s="14" t="str">
        <f t="shared" si="17"/>
        <v/>
      </c>
      <c r="AB534" s="14" t="str">
        <f>IF(LEN($AA534)=0,"N",IF(LEN($AA534)&gt;1,"Error -- Availability entered in an incorrect format",IF($AA534='Control Panel'!$F$36,$AA534,IF($AA534='Control Panel'!$F$37,$AA534,IF($AA534='Control Panel'!$F$38,$AA534,IF($AA534='Control Panel'!$F$39,$AA534,IF($AA534='Control Panel'!$F$40,$AA534,IF($AA534='Control Panel'!$F$41,$AA534,"Error -- Availability entered in an incorrect format"))))))))</f>
        <v>N</v>
      </c>
    </row>
    <row r="535" spans="1:28" s="14" customFormat="1" x14ac:dyDescent="0.25">
      <c r="A535" s="7">
        <v>523</v>
      </c>
      <c r="B535" s="6"/>
      <c r="C535" s="11"/>
      <c r="D535" s="220"/>
      <c r="E535" s="11"/>
      <c r="F535" s="205" t="str">
        <f t="shared" si="16"/>
        <v>N/A</v>
      </c>
      <c r="G535" s="6"/>
      <c r="AA535" s="14" t="str">
        <f t="shared" si="17"/>
        <v/>
      </c>
      <c r="AB535" s="14" t="str">
        <f>IF(LEN($AA535)=0,"N",IF(LEN($AA535)&gt;1,"Error -- Availability entered in an incorrect format",IF($AA535='Control Panel'!$F$36,$AA535,IF($AA535='Control Panel'!$F$37,$AA535,IF($AA535='Control Panel'!$F$38,$AA535,IF($AA535='Control Panel'!$F$39,$AA535,IF($AA535='Control Panel'!$F$40,$AA535,IF($AA535='Control Panel'!$F$41,$AA535,"Error -- Availability entered in an incorrect format"))))))))</f>
        <v>N</v>
      </c>
    </row>
    <row r="536" spans="1:28" s="14" customFormat="1" x14ac:dyDescent="0.25">
      <c r="A536" s="7">
        <v>524</v>
      </c>
      <c r="B536" s="6"/>
      <c r="C536" s="11"/>
      <c r="D536" s="220"/>
      <c r="E536" s="11"/>
      <c r="F536" s="205" t="str">
        <f t="shared" si="16"/>
        <v>N/A</v>
      </c>
      <c r="G536" s="6"/>
      <c r="AA536" s="14" t="str">
        <f t="shared" si="17"/>
        <v/>
      </c>
      <c r="AB536" s="14" t="str">
        <f>IF(LEN($AA536)=0,"N",IF(LEN($AA536)&gt;1,"Error -- Availability entered in an incorrect format",IF($AA536='Control Panel'!$F$36,$AA536,IF($AA536='Control Panel'!$F$37,$AA536,IF($AA536='Control Panel'!$F$38,$AA536,IF($AA536='Control Panel'!$F$39,$AA536,IF($AA536='Control Panel'!$F$40,$AA536,IF($AA536='Control Panel'!$F$41,$AA536,"Error -- Availability entered in an incorrect format"))))))))</f>
        <v>N</v>
      </c>
    </row>
    <row r="537" spans="1:28" s="14" customFormat="1" x14ac:dyDescent="0.25">
      <c r="A537" s="7">
        <v>525</v>
      </c>
      <c r="B537" s="6"/>
      <c r="C537" s="11"/>
      <c r="D537" s="220"/>
      <c r="E537" s="11"/>
      <c r="F537" s="205" t="str">
        <f t="shared" si="16"/>
        <v>N/A</v>
      </c>
      <c r="G537" s="6"/>
      <c r="AA537" s="14" t="str">
        <f t="shared" si="17"/>
        <v/>
      </c>
      <c r="AB537" s="14" t="str">
        <f>IF(LEN($AA537)=0,"N",IF(LEN($AA537)&gt;1,"Error -- Availability entered in an incorrect format",IF($AA537='Control Panel'!$F$36,$AA537,IF($AA537='Control Panel'!$F$37,$AA537,IF($AA537='Control Panel'!$F$38,$AA537,IF($AA537='Control Panel'!$F$39,$AA537,IF($AA537='Control Panel'!$F$40,$AA537,IF($AA537='Control Panel'!$F$41,$AA537,"Error -- Availability entered in an incorrect format"))))))))</f>
        <v>N</v>
      </c>
    </row>
    <row r="538" spans="1:28" s="14" customFormat="1" x14ac:dyDescent="0.25">
      <c r="A538" s="7">
        <v>526</v>
      </c>
      <c r="B538" s="6"/>
      <c r="C538" s="11"/>
      <c r="D538" s="220"/>
      <c r="E538" s="11"/>
      <c r="F538" s="205" t="str">
        <f t="shared" si="16"/>
        <v>N/A</v>
      </c>
      <c r="G538" s="6"/>
      <c r="AA538" s="14" t="str">
        <f t="shared" si="17"/>
        <v/>
      </c>
      <c r="AB538" s="14" t="str">
        <f>IF(LEN($AA538)=0,"N",IF(LEN($AA538)&gt;1,"Error -- Availability entered in an incorrect format",IF($AA538='Control Panel'!$F$36,$AA538,IF($AA538='Control Panel'!$F$37,$AA538,IF($AA538='Control Panel'!$F$38,$AA538,IF($AA538='Control Panel'!$F$39,$AA538,IF($AA538='Control Panel'!$F$40,$AA538,IF($AA538='Control Panel'!$F$41,$AA538,"Error -- Availability entered in an incorrect format"))))))))</f>
        <v>N</v>
      </c>
    </row>
    <row r="539" spans="1:28" s="14" customFormat="1" x14ac:dyDescent="0.25">
      <c r="A539" s="7">
        <v>527</v>
      </c>
      <c r="B539" s="6"/>
      <c r="C539" s="11"/>
      <c r="D539" s="220"/>
      <c r="E539" s="11"/>
      <c r="F539" s="205" t="str">
        <f t="shared" si="16"/>
        <v>N/A</v>
      </c>
      <c r="G539" s="6"/>
      <c r="AA539" s="14" t="str">
        <f t="shared" si="17"/>
        <v/>
      </c>
      <c r="AB539" s="14" t="str">
        <f>IF(LEN($AA539)=0,"N",IF(LEN($AA539)&gt;1,"Error -- Availability entered in an incorrect format",IF($AA539='Control Panel'!$F$36,$AA539,IF($AA539='Control Panel'!$F$37,$AA539,IF($AA539='Control Panel'!$F$38,$AA539,IF($AA539='Control Panel'!$F$39,$AA539,IF($AA539='Control Panel'!$F$40,$AA539,IF($AA539='Control Panel'!$F$41,$AA539,"Error -- Availability entered in an incorrect format"))))))))</f>
        <v>N</v>
      </c>
    </row>
    <row r="540" spans="1:28" s="14" customFormat="1" x14ac:dyDescent="0.25">
      <c r="A540" s="7">
        <v>528</v>
      </c>
      <c r="B540" s="6"/>
      <c r="C540" s="11"/>
      <c r="D540" s="220"/>
      <c r="E540" s="11"/>
      <c r="F540" s="205" t="str">
        <f t="shared" si="16"/>
        <v>N/A</v>
      </c>
      <c r="G540" s="6"/>
      <c r="AA540" s="14" t="str">
        <f t="shared" si="17"/>
        <v/>
      </c>
      <c r="AB540" s="14" t="str">
        <f>IF(LEN($AA540)=0,"N",IF(LEN($AA540)&gt;1,"Error -- Availability entered in an incorrect format",IF($AA540='Control Panel'!$F$36,$AA540,IF($AA540='Control Panel'!$F$37,$AA540,IF($AA540='Control Panel'!$F$38,$AA540,IF($AA540='Control Panel'!$F$39,$AA540,IF($AA540='Control Panel'!$F$40,$AA540,IF($AA540='Control Panel'!$F$41,$AA540,"Error -- Availability entered in an incorrect format"))))))))</f>
        <v>N</v>
      </c>
    </row>
    <row r="541" spans="1:28" s="14" customFormat="1" x14ac:dyDescent="0.25">
      <c r="A541" s="7">
        <v>529</v>
      </c>
      <c r="B541" s="6"/>
      <c r="C541" s="11"/>
      <c r="D541" s="220"/>
      <c r="E541" s="11"/>
      <c r="F541" s="205" t="str">
        <f t="shared" si="16"/>
        <v>N/A</v>
      </c>
      <c r="G541" s="6"/>
      <c r="AA541" s="14" t="str">
        <f t="shared" si="17"/>
        <v/>
      </c>
      <c r="AB541" s="14" t="str">
        <f>IF(LEN($AA541)=0,"N",IF(LEN($AA541)&gt;1,"Error -- Availability entered in an incorrect format",IF($AA541='Control Panel'!$F$36,$AA541,IF($AA541='Control Panel'!$F$37,$AA541,IF($AA541='Control Panel'!$F$38,$AA541,IF($AA541='Control Panel'!$F$39,$AA541,IF($AA541='Control Panel'!$F$40,$AA541,IF($AA541='Control Panel'!$F$41,$AA541,"Error -- Availability entered in an incorrect format"))))))))</f>
        <v>N</v>
      </c>
    </row>
    <row r="542" spans="1:28" s="14" customFormat="1" x14ac:dyDescent="0.25">
      <c r="A542" s="7">
        <v>530</v>
      </c>
      <c r="B542" s="6"/>
      <c r="C542" s="11"/>
      <c r="D542" s="220"/>
      <c r="E542" s="11"/>
      <c r="F542" s="205" t="str">
        <f t="shared" si="16"/>
        <v>N/A</v>
      </c>
      <c r="G542" s="6"/>
      <c r="AA542" s="14" t="str">
        <f t="shared" si="17"/>
        <v/>
      </c>
      <c r="AB542" s="14" t="str">
        <f>IF(LEN($AA542)=0,"N",IF(LEN($AA542)&gt;1,"Error -- Availability entered in an incorrect format",IF($AA542='Control Panel'!$F$36,$AA542,IF($AA542='Control Panel'!$F$37,$AA542,IF($AA542='Control Panel'!$F$38,$AA542,IF($AA542='Control Panel'!$F$39,$AA542,IF($AA542='Control Panel'!$F$40,$AA542,IF($AA542='Control Panel'!$F$41,$AA542,"Error -- Availability entered in an incorrect format"))))))))</f>
        <v>N</v>
      </c>
    </row>
    <row r="543" spans="1:28" s="14" customFormat="1" x14ac:dyDescent="0.25">
      <c r="A543" s="7">
        <v>531</v>
      </c>
      <c r="B543" s="6"/>
      <c r="C543" s="11"/>
      <c r="D543" s="220"/>
      <c r="E543" s="11"/>
      <c r="F543" s="205" t="str">
        <f t="shared" si="16"/>
        <v>N/A</v>
      </c>
      <c r="G543" s="6"/>
      <c r="AA543" s="14" t="str">
        <f t="shared" si="17"/>
        <v/>
      </c>
      <c r="AB543" s="14" t="str">
        <f>IF(LEN($AA543)=0,"N",IF(LEN($AA543)&gt;1,"Error -- Availability entered in an incorrect format",IF($AA543='Control Panel'!$F$36,$AA543,IF($AA543='Control Panel'!$F$37,$AA543,IF($AA543='Control Panel'!$F$38,$AA543,IF($AA543='Control Panel'!$F$39,$AA543,IF($AA543='Control Panel'!$F$40,$AA543,IF($AA543='Control Panel'!$F$41,$AA543,"Error -- Availability entered in an incorrect format"))))))))</f>
        <v>N</v>
      </c>
    </row>
    <row r="544" spans="1:28" s="14" customFormat="1" x14ac:dyDescent="0.25">
      <c r="A544" s="7">
        <v>532</v>
      </c>
      <c r="B544" s="6"/>
      <c r="C544" s="11"/>
      <c r="D544" s="220"/>
      <c r="E544" s="11"/>
      <c r="F544" s="205" t="str">
        <f t="shared" si="16"/>
        <v>N/A</v>
      </c>
      <c r="G544" s="6"/>
      <c r="AA544" s="14" t="str">
        <f t="shared" si="17"/>
        <v/>
      </c>
      <c r="AB544" s="14" t="str">
        <f>IF(LEN($AA544)=0,"N",IF(LEN($AA544)&gt;1,"Error -- Availability entered in an incorrect format",IF($AA544='Control Panel'!$F$36,$AA544,IF($AA544='Control Panel'!$F$37,$AA544,IF($AA544='Control Panel'!$F$38,$AA544,IF($AA544='Control Panel'!$F$39,$AA544,IF($AA544='Control Panel'!$F$40,$AA544,IF($AA544='Control Panel'!$F$41,$AA544,"Error -- Availability entered in an incorrect format"))))))))</f>
        <v>N</v>
      </c>
    </row>
    <row r="545" spans="1:28" s="14" customFormat="1" x14ac:dyDescent="0.25">
      <c r="A545" s="7">
        <v>533</v>
      </c>
      <c r="B545" s="6"/>
      <c r="C545" s="11"/>
      <c r="D545" s="220"/>
      <c r="E545" s="11"/>
      <c r="F545" s="205" t="str">
        <f t="shared" si="16"/>
        <v>N/A</v>
      </c>
      <c r="G545" s="6"/>
      <c r="AA545" s="14" t="str">
        <f t="shared" si="17"/>
        <v/>
      </c>
      <c r="AB545" s="14" t="str">
        <f>IF(LEN($AA545)=0,"N",IF(LEN($AA545)&gt;1,"Error -- Availability entered in an incorrect format",IF($AA545='Control Panel'!$F$36,$AA545,IF($AA545='Control Panel'!$F$37,$AA545,IF($AA545='Control Panel'!$F$38,$AA545,IF($AA545='Control Panel'!$F$39,$AA545,IF($AA545='Control Panel'!$F$40,$AA545,IF($AA545='Control Panel'!$F$41,$AA545,"Error -- Availability entered in an incorrect format"))))))))</f>
        <v>N</v>
      </c>
    </row>
    <row r="546" spans="1:28" s="14" customFormat="1" x14ac:dyDescent="0.25">
      <c r="A546" s="7">
        <v>534</v>
      </c>
      <c r="B546" s="6"/>
      <c r="C546" s="11"/>
      <c r="D546" s="220"/>
      <c r="E546" s="11"/>
      <c r="F546" s="205" t="str">
        <f t="shared" si="16"/>
        <v>N/A</v>
      </c>
      <c r="G546" s="6"/>
      <c r="AA546" s="14" t="str">
        <f t="shared" si="17"/>
        <v/>
      </c>
      <c r="AB546" s="14" t="str">
        <f>IF(LEN($AA546)=0,"N",IF(LEN($AA546)&gt;1,"Error -- Availability entered in an incorrect format",IF($AA546='Control Panel'!$F$36,$AA546,IF($AA546='Control Panel'!$F$37,$AA546,IF($AA546='Control Panel'!$F$38,$AA546,IF($AA546='Control Panel'!$F$39,$AA546,IF($AA546='Control Panel'!$F$40,$AA546,IF($AA546='Control Panel'!$F$41,$AA546,"Error -- Availability entered in an incorrect format"))))))))</f>
        <v>N</v>
      </c>
    </row>
    <row r="547" spans="1:28" s="14" customFormat="1" x14ac:dyDescent="0.25">
      <c r="A547" s="7">
        <v>535</v>
      </c>
      <c r="B547" s="6"/>
      <c r="C547" s="11"/>
      <c r="D547" s="220"/>
      <c r="E547" s="11"/>
      <c r="F547" s="205" t="str">
        <f t="shared" si="16"/>
        <v>N/A</v>
      </c>
      <c r="G547" s="6"/>
      <c r="AA547" s="14" t="str">
        <f t="shared" si="17"/>
        <v/>
      </c>
      <c r="AB547" s="14" t="str">
        <f>IF(LEN($AA547)=0,"N",IF(LEN($AA547)&gt;1,"Error -- Availability entered in an incorrect format",IF($AA547='Control Panel'!$F$36,$AA547,IF($AA547='Control Panel'!$F$37,$AA547,IF($AA547='Control Panel'!$F$38,$AA547,IF($AA547='Control Panel'!$F$39,$AA547,IF($AA547='Control Panel'!$F$40,$AA547,IF($AA547='Control Panel'!$F$41,$AA547,"Error -- Availability entered in an incorrect format"))))))))</f>
        <v>N</v>
      </c>
    </row>
    <row r="548" spans="1:28" s="14" customFormat="1" x14ac:dyDescent="0.25">
      <c r="A548" s="7">
        <v>536</v>
      </c>
      <c r="B548" s="6"/>
      <c r="C548" s="11"/>
      <c r="D548" s="220"/>
      <c r="E548" s="11"/>
      <c r="F548" s="205" t="str">
        <f t="shared" si="16"/>
        <v>N/A</v>
      </c>
      <c r="G548" s="6"/>
      <c r="AA548" s="14" t="str">
        <f t="shared" si="17"/>
        <v/>
      </c>
      <c r="AB548" s="14" t="str">
        <f>IF(LEN($AA548)=0,"N",IF(LEN($AA548)&gt;1,"Error -- Availability entered in an incorrect format",IF($AA548='Control Panel'!$F$36,$AA548,IF($AA548='Control Panel'!$F$37,$AA548,IF($AA548='Control Panel'!$F$38,$AA548,IF($AA548='Control Panel'!$F$39,$AA548,IF($AA548='Control Panel'!$F$40,$AA548,IF($AA548='Control Panel'!$F$41,$AA548,"Error -- Availability entered in an incorrect format"))))))))</f>
        <v>N</v>
      </c>
    </row>
    <row r="549" spans="1:28" s="14" customFormat="1" x14ac:dyDescent="0.25">
      <c r="A549" s="7">
        <v>537</v>
      </c>
      <c r="B549" s="6"/>
      <c r="C549" s="11"/>
      <c r="D549" s="220"/>
      <c r="E549" s="11"/>
      <c r="F549" s="205" t="str">
        <f t="shared" si="16"/>
        <v>N/A</v>
      </c>
      <c r="G549" s="6"/>
      <c r="AA549" s="14" t="str">
        <f t="shared" si="17"/>
        <v/>
      </c>
      <c r="AB549" s="14" t="str">
        <f>IF(LEN($AA549)=0,"N",IF(LEN($AA549)&gt;1,"Error -- Availability entered in an incorrect format",IF($AA549='Control Panel'!$F$36,$AA549,IF($AA549='Control Panel'!$F$37,$AA549,IF($AA549='Control Panel'!$F$38,$AA549,IF($AA549='Control Panel'!$F$39,$AA549,IF($AA549='Control Panel'!$F$40,$AA549,IF($AA549='Control Panel'!$F$41,$AA549,"Error -- Availability entered in an incorrect format"))))))))</f>
        <v>N</v>
      </c>
    </row>
    <row r="550" spans="1:28" s="14" customFormat="1" x14ac:dyDescent="0.25">
      <c r="A550" s="7">
        <v>538</v>
      </c>
      <c r="B550" s="6"/>
      <c r="C550" s="11"/>
      <c r="D550" s="220"/>
      <c r="E550" s="11"/>
      <c r="F550" s="205" t="str">
        <f t="shared" si="16"/>
        <v>N/A</v>
      </c>
      <c r="G550" s="6"/>
      <c r="AA550" s="14" t="str">
        <f t="shared" si="17"/>
        <v/>
      </c>
      <c r="AB550" s="14" t="str">
        <f>IF(LEN($AA550)=0,"N",IF(LEN($AA550)&gt;1,"Error -- Availability entered in an incorrect format",IF($AA550='Control Panel'!$F$36,$AA550,IF($AA550='Control Panel'!$F$37,$AA550,IF($AA550='Control Panel'!$F$38,$AA550,IF($AA550='Control Panel'!$F$39,$AA550,IF($AA550='Control Panel'!$F$40,$AA550,IF($AA550='Control Panel'!$F$41,$AA550,"Error -- Availability entered in an incorrect format"))))))))</f>
        <v>N</v>
      </c>
    </row>
    <row r="551" spans="1:28" s="14" customFormat="1" x14ac:dyDescent="0.25">
      <c r="A551" s="7">
        <v>539</v>
      </c>
      <c r="B551" s="6"/>
      <c r="C551" s="11"/>
      <c r="D551" s="220"/>
      <c r="E551" s="11"/>
      <c r="F551" s="205" t="str">
        <f t="shared" si="16"/>
        <v>N/A</v>
      </c>
      <c r="G551" s="6"/>
      <c r="AA551" s="14" t="str">
        <f t="shared" si="17"/>
        <v/>
      </c>
      <c r="AB551" s="14" t="str">
        <f>IF(LEN($AA551)=0,"N",IF(LEN($AA551)&gt;1,"Error -- Availability entered in an incorrect format",IF($AA551='Control Panel'!$F$36,$AA551,IF($AA551='Control Panel'!$F$37,$AA551,IF($AA551='Control Panel'!$F$38,$AA551,IF($AA551='Control Panel'!$F$39,$AA551,IF($AA551='Control Panel'!$F$40,$AA551,IF($AA551='Control Panel'!$F$41,$AA551,"Error -- Availability entered in an incorrect format"))))))))</f>
        <v>N</v>
      </c>
    </row>
    <row r="552" spans="1:28" s="14" customFormat="1" x14ac:dyDescent="0.25">
      <c r="A552" s="7">
        <v>540</v>
      </c>
      <c r="B552" s="6"/>
      <c r="C552" s="11"/>
      <c r="D552" s="220"/>
      <c r="E552" s="11"/>
      <c r="F552" s="205" t="str">
        <f t="shared" si="16"/>
        <v>N/A</v>
      </c>
      <c r="G552" s="6"/>
      <c r="AA552" s="14" t="str">
        <f t="shared" si="17"/>
        <v/>
      </c>
      <c r="AB552" s="14" t="str">
        <f>IF(LEN($AA552)=0,"N",IF(LEN($AA552)&gt;1,"Error -- Availability entered in an incorrect format",IF($AA552='Control Panel'!$F$36,$AA552,IF($AA552='Control Panel'!$F$37,$AA552,IF($AA552='Control Panel'!$F$38,$AA552,IF($AA552='Control Panel'!$F$39,$AA552,IF($AA552='Control Panel'!$F$40,$AA552,IF($AA552='Control Panel'!$F$41,$AA552,"Error -- Availability entered in an incorrect format"))))))))</f>
        <v>N</v>
      </c>
    </row>
    <row r="553" spans="1:28" s="14" customFormat="1" x14ac:dyDescent="0.25">
      <c r="A553" s="7">
        <v>541</v>
      </c>
      <c r="B553" s="6"/>
      <c r="C553" s="11"/>
      <c r="D553" s="220"/>
      <c r="E553" s="11"/>
      <c r="F553" s="205" t="str">
        <f t="shared" si="16"/>
        <v>N/A</v>
      </c>
      <c r="G553" s="6"/>
      <c r="AA553" s="14" t="str">
        <f t="shared" si="17"/>
        <v/>
      </c>
      <c r="AB553" s="14" t="str">
        <f>IF(LEN($AA553)=0,"N",IF(LEN($AA553)&gt;1,"Error -- Availability entered in an incorrect format",IF($AA553='Control Panel'!$F$36,$AA553,IF($AA553='Control Panel'!$F$37,$AA553,IF($AA553='Control Panel'!$F$38,$AA553,IF($AA553='Control Panel'!$F$39,$AA553,IF($AA553='Control Panel'!$F$40,$AA553,IF($AA553='Control Panel'!$F$41,$AA553,"Error -- Availability entered in an incorrect format"))))))))</f>
        <v>N</v>
      </c>
    </row>
    <row r="554" spans="1:28" s="14" customFormat="1" x14ac:dyDescent="0.25">
      <c r="A554" s="7">
        <v>542</v>
      </c>
      <c r="B554" s="6"/>
      <c r="C554" s="11"/>
      <c r="D554" s="220"/>
      <c r="E554" s="11"/>
      <c r="F554" s="205" t="str">
        <f t="shared" si="16"/>
        <v>N/A</v>
      </c>
      <c r="G554" s="6"/>
      <c r="AA554" s="14" t="str">
        <f t="shared" si="17"/>
        <v/>
      </c>
      <c r="AB554" s="14" t="str">
        <f>IF(LEN($AA554)=0,"N",IF(LEN($AA554)&gt;1,"Error -- Availability entered in an incorrect format",IF($AA554='Control Panel'!$F$36,$AA554,IF($AA554='Control Panel'!$F$37,$AA554,IF($AA554='Control Panel'!$F$38,$AA554,IF($AA554='Control Panel'!$F$39,$AA554,IF($AA554='Control Panel'!$F$40,$AA554,IF($AA554='Control Panel'!$F$41,$AA554,"Error -- Availability entered in an incorrect format"))))))))</f>
        <v>N</v>
      </c>
    </row>
    <row r="555" spans="1:28" s="14" customFormat="1" x14ac:dyDescent="0.25">
      <c r="A555" s="7">
        <v>543</v>
      </c>
      <c r="B555" s="6"/>
      <c r="C555" s="11"/>
      <c r="D555" s="220"/>
      <c r="E555" s="11"/>
      <c r="F555" s="205" t="str">
        <f t="shared" si="16"/>
        <v>N/A</v>
      </c>
      <c r="G555" s="6"/>
      <c r="AA555" s="14" t="str">
        <f t="shared" si="17"/>
        <v/>
      </c>
      <c r="AB555" s="14" t="str">
        <f>IF(LEN($AA555)=0,"N",IF(LEN($AA555)&gt;1,"Error -- Availability entered in an incorrect format",IF($AA555='Control Panel'!$F$36,$AA555,IF($AA555='Control Panel'!$F$37,$AA555,IF($AA555='Control Panel'!$F$38,$AA555,IF($AA555='Control Panel'!$F$39,$AA555,IF($AA555='Control Panel'!$F$40,$AA555,IF($AA555='Control Panel'!$F$41,$AA555,"Error -- Availability entered in an incorrect format"))))))))</f>
        <v>N</v>
      </c>
    </row>
    <row r="556" spans="1:28" s="14" customFormat="1" x14ac:dyDescent="0.25">
      <c r="A556" s="7">
        <v>544</v>
      </c>
      <c r="B556" s="6"/>
      <c r="C556" s="11"/>
      <c r="D556" s="220"/>
      <c r="E556" s="11"/>
      <c r="F556" s="205" t="str">
        <f t="shared" si="16"/>
        <v>N/A</v>
      </c>
      <c r="G556" s="6"/>
      <c r="AA556" s="14" t="str">
        <f t="shared" si="17"/>
        <v/>
      </c>
      <c r="AB556" s="14" t="str">
        <f>IF(LEN($AA556)=0,"N",IF(LEN($AA556)&gt;1,"Error -- Availability entered in an incorrect format",IF($AA556='Control Panel'!$F$36,$AA556,IF($AA556='Control Panel'!$F$37,$AA556,IF($AA556='Control Panel'!$F$38,$AA556,IF($AA556='Control Panel'!$F$39,$AA556,IF($AA556='Control Panel'!$F$40,$AA556,IF($AA556='Control Panel'!$F$41,$AA556,"Error -- Availability entered in an incorrect format"))))))))</f>
        <v>N</v>
      </c>
    </row>
    <row r="557" spans="1:28" s="14" customFormat="1" x14ac:dyDescent="0.25">
      <c r="A557" s="7">
        <v>545</v>
      </c>
      <c r="B557" s="6"/>
      <c r="C557" s="11"/>
      <c r="D557" s="220"/>
      <c r="E557" s="11"/>
      <c r="F557" s="205" t="str">
        <f t="shared" si="16"/>
        <v>N/A</v>
      </c>
      <c r="G557" s="6"/>
      <c r="AA557" s="14" t="str">
        <f t="shared" si="17"/>
        <v/>
      </c>
      <c r="AB557" s="14" t="str">
        <f>IF(LEN($AA557)=0,"N",IF(LEN($AA557)&gt;1,"Error -- Availability entered in an incorrect format",IF($AA557='Control Panel'!$F$36,$AA557,IF($AA557='Control Panel'!$F$37,$AA557,IF($AA557='Control Panel'!$F$38,$AA557,IF($AA557='Control Panel'!$F$39,$AA557,IF($AA557='Control Panel'!$F$40,$AA557,IF($AA557='Control Panel'!$F$41,$AA557,"Error -- Availability entered in an incorrect format"))))))))</f>
        <v>N</v>
      </c>
    </row>
    <row r="558" spans="1:28" s="14" customFormat="1" x14ac:dyDescent="0.25">
      <c r="A558" s="7">
        <v>546</v>
      </c>
      <c r="B558" s="6"/>
      <c r="C558" s="11"/>
      <c r="D558" s="220"/>
      <c r="E558" s="11"/>
      <c r="F558" s="205" t="str">
        <f t="shared" si="16"/>
        <v>N/A</v>
      </c>
      <c r="G558" s="6"/>
      <c r="AA558" s="14" t="str">
        <f t="shared" si="17"/>
        <v/>
      </c>
      <c r="AB558" s="14" t="str">
        <f>IF(LEN($AA558)=0,"N",IF(LEN($AA558)&gt;1,"Error -- Availability entered in an incorrect format",IF($AA558='Control Panel'!$F$36,$AA558,IF($AA558='Control Panel'!$F$37,$AA558,IF($AA558='Control Panel'!$F$38,$AA558,IF($AA558='Control Panel'!$F$39,$AA558,IF($AA558='Control Panel'!$F$40,$AA558,IF($AA558='Control Panel'!$F$41,$AA558,"Error -- Availability entered in an incorrect format"))))))))</f>
        <v>N</v>
      </c>
    </row>
    <row r="559" spans="1:28" s="14" customFormat="1" x14ac:dyDescent="0.25">
      <c r="A559" s="7">
        <v>547</v>
      </c>
      <c r="B559" s="6"/>
      <c r="C559" s="11"/>
      <c r="D559" s="220"/>
      <c r="E559" s="11"/>
      <c r="F559" s="205" t="str">
        <f t="shared" si="16"/>
        <v>N/A</v>
      </c>
      <c r="G559" s="6"/>
      <c r="AA559" s="14" t="str">
        <f t="shared" si="17"/>
        <v/>
      </c>
      <c r="AB559" s="14" t="str">
        <f>IF(LEN($AA559)=0,"N",IF(LEN($AA559)&gt;1,"Error -- Availability entered in an incorrect format",IF($AA559='Control Panel'!$F$36,$AA559,IF($AA559='Control Panel'!$F$37,$AA559,IF($AA559='Control Panel'!$F$38,$AA559,IF($AA559='Control Panel'!$F$39,$AA559,IF($AA559='Control Panel'!$F$40,$AA559,IF($AA559='Control Panel'!$F$41,$AA559,"Error -- Availability entered in an incorrect format"))))))))</f>
        <v>N</v>
      </c>
    </row>
    <row r="560" spans="1:28" s="14" customFormat="1" x14ac:dyDescent="0.25">
      <c r="A560" s="7">
        <v>548</v>
      </c>
      <c r="B560" s="6"/>
      <c r="C560" s="11"/>
      <c r="D560" s="220"/>
      <c r="E560" s="11"/>
      <c r="F560" s="205" t="str">
        <f t="shared" si="16"/>
        <v>N/A</v>
      </c>
      <c r="G560" s="6"/>
      <c r="AA560" s="14" t="str">
        <f t="shared" si="17"/>
        <v/>
      </c>
      <c r="AB560" s="14" t="str">
        <f>IF(LEN($AA560)=0,"N",IF(LEN($AA560)&gt;1,"Error -- Availability entered in an incorrect format",IF($AA560='Control Panel'!$F$36,$AA560,IF($AA560='Control Panel'!$F$37,$AA560,IF($AA560='Control Panel'!$F$38,$AA560,IF($AA560='Control Panel'!$F$39,$AA560,IF($AA560='Control Panel'!$F$40,$AA560,IF($AA560='Control Panel'!$F$41,$AA560,"Error -- Availability entered in an incorrect format"))))))))</f>
        <v>N</v>
      </c>
    </row>
    <row r="561" spans="1:28" s="14" customFormat="1" x14ac:dyDescent="0.25">
      <c r="A561" s="7">
        <v>549</v>
      </c>
      <c r="B561" s="6"/>
      <c r="C561" s="11"/>
      <c r="D561" s="220"/>
      <c r="E561" s="11"/>
      <c r="F561" s="205" t="str">
        <f t="shared" si="16"/>
        <v>N/A</v>
      </c>
      <c r="G561" s="6"/>
      <c r="AA561" s="14" t="str">
        <f t="shared" si="17"/>
        <v/>
      </c>
      <c r="AB561" s="14" t="str">
        <f>IF(LEN($AA561)=0,"N",IF(LEN($AA561)&gt;1,"Error -- Availability entered in an incorrect format",IF($AA561='Control Panel'!$F$36,$AA561,IF($AA561='Control Panel'!$F$37,$AA561,IF($AA561='Control Panel'!$F$38,$AA561,IF($AA561='Control Panel'!$F$39,$AA561,IF($AA561='Control Panel'!$F$40,$AA561,IF($AA561='Control Panel'!$F$41,$AA561,"Error -- Availability entered in an incorrect format"))))))))</f>
        <v>N</v>
      </c>
    </row>
    <row r="562" spans="1:28" s="14" customFormat="1" x14ac:dyDescent="0.25">
      <c r="A562" s="7">
        <v>550</v>
      </c>
      <c r="B562" s="6"/>
      <c r="C562" s="11"/>
      <c r="D562" s="220"/>
      <c r="E562" s="11"/>
      <c r="F562" s="205" t="str">
        <f t="shared" si="16"/>
        <v>N/A</v>
      </c>
      <c r="G562" s="6"/>
      <c r="AA562" s="14" t="str">
        <f t="shared" si="17"/>
        <v/>
      </c>
      <c r="AB562" s="14" t="str">
        <f>IF(LEN($AA562)=0,"N",IF(LEN($AA562)&gt;1,"Error -- Availability entered in an incorrect format",IF($AA562='Control Panel'!$F$36,$AA562,IF($AA562='Control Panel'!$F$37,$AA562,IF($AA562='Control Panel'!$F$38,$AA562,IF($AA562='Control Panel'!$F$39,$AA562,IF($AA562='Control Panel'!$F$40,$AA562,IF($AA562='Control Panel'!$F$41,$AA562,"Error -- Availability entered in an incorrect format"))))))))</f>
        <v>N</v>
      </c>
    </row>
    <row r="563" spans="1:28" s="14" customFormat="1" x14ac:dyDescent="0.25">
      <c r="A563" s="7">
        <v>551</v>
      </c>
      <c r="B563" s="6"/>
      <c r="C563" s="11"/>
      <c r="D563" s="220"/>
      <c r="E563" s="11"/>
      <c r="F563" s="205" t="str">
        <f t="shared" si="16"/>
        <v>N/A</v>
      </c>
      <c r="G563" s="6"/>
      <c r="AA563" s="14" t="str">
        <f t="shared" si="17"/>
        <v/>
      </c>
      <c r="AB563" s="14" t="str">
        <f>IF(LEN($AA563)=0,"N",IF(LEN($AA563)&gt;1,"Error -- Availability entered in an incorrect format",IF($AA563='Control Panel'!$F$36,$AA563,IF($AA563='Control Panel'!$F$37,$AA563,IF($AA563='Control Panel'!$F$38,$AA563,IF($AA563='Control Panel'!$F$39,$AA563,IF($AA563='Control Panel'!$F$40,$AA563,IF($AA563='Control Panel'!$F$41,$AA563,"Error -- Availability entered in an incorrect format"))))))))</f>
        <v>N</v>
      </c>
    </row>
    <row r="564" spans="1:28" s="14" customFormat="1" x14ac:dyDescent="0.25">
      <c r="A564" s="7">
        <v>552</v>
      </c>
      <c r="B564" s="6"/>
      <c r="C564" s="11"/>
      <c r="D564" s="220"/>
      <c r="E564" s="11"/>
      <c r="F564" s="205" t="str">
        <f t="shared" si="16"/>
        <v>N/A</v>
      </c>
      <c r="G564" s="6"/>
      <c r="AA564" s="14" t="str">
        <f t="shared" si="17"/>
        <v/>
      </c>
      <c r="AB564" s="14" t="str">
        <f>IF(LEN($AA564)=0,"N",IF(LEN($AA564)&gt;1,"Error -- Availability entered in an incorrect format",IF($AA564='Control Panel'!$F$36,$AA564,IF($AA564='Control Panel'!$F$37,$AA564,IF($AA564='Control Panel'!$F$38,$AA564,IF($AA564='Control Panel'!$F$39,$AA564,IF($AA564='Control Panel'!$F$40,$AA564,IF($AA564='Control Panel'!$F$41,$AA564,"Error -- Availability entered in an incorrect format"))))))))</f>
        <v>N</v>
      </c>
    </row>
    <row r="565" spans="1:28" s="14" customFormat="1" x14ac:dyDescent="0.25">
      <c r="A565" s="7">
        <v>553</v>
      </c>
      <c r="B565" s="6"/>
      <c r="C565" s="11"/>
      <c r="D565" s="220"/>
      <c r="E565" s="11"/>
      <c r="F565" s="205" t="str">
        <f t="shared" si="16"/>
        <v>N/A</v>
      </c>
      <c r="G565" s="6"/>
      <c r="AA565" s="14" t="str">
        <f t="shared" si="17"/>
        <v/>
      </c>
      <c r="AB565" s="14" t="str">
        <f>IF(LEN($AA565)=0,"N",IF(LEN($AA565)&gt;1,"Error -- Availability entered in an incorrect format",IF($AA565='Control Panel'!$F$36,$AA565,IF($AA565='Control Panel'!$F$37,$AA565,IF($AA565='Control Panel'!$F$38,$AA565,IF($AA565='Control Panel'!$F$39,$AA565,IF($AA565='Control Panel'!$F$40,$AA565,IF($AA565='Control Panel'!$F$41,$AA565,"Error -- Availability entered in an incorrect format"))))))))</f>
        <v>N</v>
      </c>
    </row>
    <row r="566" spans="1:28" s="14" customFormat="1" x14ac:dyDescent="0.25">
      <c r="A566" s="7">
        <v>554</v>
      </c>
      <c r="B566" s="6"/>
      <c r="C566" s="11"/>
      <c r="D566" s="220"/>
      <c r="E566" s="11"/>
      <c r="F566" s="205" t="str">
        <f t="shared" si="16"/>
        <v>N/A</v>
      </c>
      <c r="G566" s="6"/>
      <c r="AA566" s="14" t="str">
        <f t="shared" si="17"/>
        <v/>
      </c>
      <c r="AB566" s="14" t="str">
        <f>IF(LEN($AA566)=0,"N",IF(LEN($AA566)&gt;1,"Error -- Availability entered in an incorrect format",IF($AA566='Control Panel'!$F$36,$AA566,IF($AA566='Control Panel'!$F$37,$AA566,IF($AA566='Control Panel'!$F$38,$AA566,IF($AA566='Control Panel'!$F$39,$AA566,IF($AA566='Control Panel'!$F$40,$AA566,IF($AA566='Control Panel'!$F$41,$AA566,"Error -- Availability entered in an incorrect format"))))))))</f>
        <v>N</v>
      </c>
    </row>
    <row r="567" spans="1:28" s="14" customFormat="1" x14ac:dyDescent="0.25">
      <c r="A567" s="7">
        <v>555</v>
      </c>
      <c r="B567" s="6"/>
      <c r="C567" s="11"/>
      <c r="D567" s="220"/>
      <c r="E567" s="11"/>
      <c r="F567" s="205" t="str">
        <f t="shared" si="16"/>
        <v>N/A</v>
      </c>
      <c r="G567" s="6"/>
      <c r="AA567" s="14" t="str">
        <f t="shared" si="17"/>
        <v/>
      </c>
      <c r="AB567" s="14" t="str">
        <f>IF(LEN($AA567)=0,"N",IF(LEN($AA567)&gt;1,"Error -- Availability entered in an incorrect format",IF($AA567='Control Panel'!$F$36,$AA567,IF($AA567='Control Panel'!$F$37,$AA567,IF($AA567='Control Panel'!$F$38,$AA567,IF($AA567='Control Panel'!$F$39,$AA567,IF($AA567='Control Panel'!$F$40,$AA567,IF($AA567='Control Panel'!$F$41,$AA567,"Error -- Availability entered in an incorrect format"))))))))</f>
        <v>N</v>
      </c>
    </row>
    <row r="568" spans="1:28" s="14" customFormat="1" x14ac:dyDescent="0.25">
      <c r="A568" s="7">
        <v>556</v>
      </c>
      <c r="B568" s="6"/>
      <c r="C568" s="11"/>
      <c r="D568" s="220"/>
      <c r="E568" s="11"/>
      <c r="F568" s="205" t="str">
        <f t="shared" si="16"/>
        <v>N/A</v>
      </c>
      <c r="G568" s="6"/>
      <c r="AA568" s="14" t="str">
        <f t="shared" si="17"/>
        <v/>
      </c>
      <c r="AB568" s="14" t="str">
        <f>IF(LEN($AA568)=0,"N",IF(LEN($AA568)&gt;1,"Error -- Availability entered in an incorrect format",IF($AA568='Control Panel'!$F$36,$AA568,IF($AA568='Control Panel'!$F$37,$AA568,IF($AA568='Control Panel'!$F$38,$AA568,IF($AA568='Control Panel'!$F$39,$AA568,IF($AA568='Control Panel'!$F$40,$AA568,IF($AA568='Control Panel'!$F$41,$AA568,"Error -- Availability entered in an incorrect format"))))))))</f>
        <v>N</v>
      </c>
    </row>
    <row r="569" spans="1:28" s="14" customFormat="1" x14ac:dyDescent="0.25">
      <c r="A569" s="7">
        <v>557</v>
      </c>
      <c r="B569" s="6"/>
      <c r="C569" s="11"/>
      <c r="D569" s="220"/>
      <c r="E569" s="11"/>
      <c r="F569" s="205" t="str">
        <f t="shared" si="16"/>
        <v>N/A</v>
      </c>
      <c r="G569" s="6"/>
      <c r="AA569" s="14" t="str">
        <f t="shared" si="17"/>
        <v/>
      </c>
      <c r="AB569" s="14" t="str">
        <f>IF(LEN($AA569)=0,"N",IF(LEN($AA569)&gt;1,"Error -- Availability entered in an incorrect format",IF($AA569='Control Panel'!$F$36,$AA569,IF($AA569='Control Panel'!$F$37,$AA569,IF($AA569='Control Panel'!$F$38,$AA569,IF($AA569='Control Panel'!$F$39,$AA569,IF($AA569='Control Panel'!$F$40,$AA569,IF($AA569='Control Panel'!$F$41,$AA569,"Error -- Availability entered in an incorrect format"))))))))</f>
        <v>N</v>
      </c>
    </row>
    <row r="570" spans="1:28" s="14" customFormat="1" x14ac:dyDescent="0.25">
      <c r="A570" s="7">
        <v>558</v>
      </c>
      <c r="B570" s="6"/>
      <c r="C570" s="11"/>
      <c r="D570" s="220"/>
      <c r="E570" s="11"/>
      <c r="F570" s="205" t="str">
        <f t="shared" si="16"/>
        <v>N/A</v>
      </c>
      <c r="G570" s="6"/>
      <c r="AA570" s="14" t="str">
        <f t="shared" si="17"/>
        <v/>
      </c>
      <c r="AB570" s="14" t="str">
        <f>IF(LEN($AA570)=0,"N",IF(LEN($AA570)&gt;1,"Error -- Availability entered in an incorrect format",IF($AA570='Control Panel'!$F$36,$AA570,IF($AA570='Control Panel'!$F$37,$AA570,IF($AA570='Control Panel'!$F$38,$AA570,IF($AA570='Control Panel'!$F$39,$AA570,IF($AA570='Control Panel'!$F$40,$AA570,IF($AA570='Control Panel'!$F$41,$AA570,"Error -- Availability entered in an incorrect format"))))))))</f>
        <v>N</v>
      </c>
    </row>
    <row r="571" spans="1:28" s="14" customFormat="1" x14ac:dyDescent="0.25">
      <c r="A571" s="7">
        <v>559</v>
      </c>
      <c r="B571" s="6"/>
      <c r="C571" s="11"/>
      <c r="D571" s="220"/>
      <c r="E571" s="11"/>
      <c r="F571" s="205" t="str">
        <f t="shared" si="16"/>
        <v>N/A</v>
      </c>
      <c r="G571" s="6"/>
      <c r="AA571" s="14" t="str">
        <f t="shared" si="17"/>
        <v/>
      </c>
      <c r="AB571" s="14" t="str">
        <f>IF(LEN($AA571)=0,"N",IF(LEN($AA571)&gt;1,"Error -- Availability entered in an incorrect format",IF($AA571='Control Panel'!$F$36,$AA571,IF($AA571='Control Panel'!$F$37,$AA571,IF($AA571='Control Panel'!$F$38,$AA571,IF($AA571='Control Panel'!$F$39,$AA571,IF($AA571='Control Panel'!$F$40,$AA571,IF($AA571='Control Panel'!$F$41,$AA571,"Error -- Availability entered in an incorrect format"))))))))</f>
        <v>N</v>
      </c>
    </row>
    <row r="572" spans="1:28" s="14" customFormat="1" x14ac:dyDescent="0.25">
      <c r="A572" s="7">
        <v>560</v>
      </c>
      <c r="B572" s="6"/>
      <c r="C572" s="11"/>
      <c r="D572" s="220"/>
      <c r="E572" s="11"/>
      <c r="F572" s="205" t="str">
        <f t="shared" si="16"/>
        <v>N/A</v>
      </c>
      <c r="G572" s="6"/>
      <c r="AA572" s="14" t="str">
        <f t="shared" si="17"/>
        <v/>
      </c>
      <c r="AB572" s="14" t="str">
        <f>IF(LEN($AA572)=0,"N",IF(LEN($AA572)&gt;1,"Error -- Availability entered in an incorrect format",IF($AA572='Control Panel'!$F$36,$AA572,IF($AA572='Control Panel'!$F$37,$AA572,IF($AA572='Control Panel'!$F$38,$AA572,IF($AA572='Control Panel'!$F$39,$AA572,IF($AA572='Control Panel'!$F$40,$AA572,IF($AA572='Control Panel'!$F$41,$AA572,"Error -- Availability entered in an incorrect format"))))))))</f>
        <v>N</v>
      </c>
    </row>
    <row r="573" spans="1:28" s="14" customFormat="1" x14ac:dyDescent="0.25">
      <c r="A573" s="7">
        <v>561</v>
      </c>
      <c r="B573" s="6"/>
      <c r="C573" s="11"/>
      <c r="D573" s="220"/>
      <c r="E573" s="11"/>
      <c r="F573" s="205" t="str">
        <f t="shared" si="16"/>
        <v>N/A</v>
      </c>
      <c r="G573" s="6"/>
      <c r="AA573" s="14" t="str">
        <f t="shared" si="17"/>
        <v/>
      </c>
      <c r="AB573" s="14" t="str">
        <f>IF(LEN($AA573)=0,"N",IF(LEN($AA573)&gt;1,"Error -- Availability entered in an incorrect format",IF($AA573='Control Panel'!$F$36,$AA573,IF($AA573='Control Panel'!$F$37,$AA573,IF($AA573='Control Panel'!$F$38,$AA573,IF($AA573='Control Panel'!$F$39,$AA573,IF($AA573='Control Panel'!$F$40,$AA573,IF($AA573='Control Panel'!$F$41,$AA573,"Error -- Availability entered in an incorrect format"))))))))</f>
        <v>N</v>
      </c>
    </row>
    <row r="574" spans="1:28" s="14" customFormat="1" x14ac:dyDescent="0.25">
      <c r="A574" s="7">
        <v>562</v>
      </c>
      <c r="B574" s="6"/>
      <c r="C574" s="11"/>
      <c r="D574" s="220"/>
      <c r="E574" s="11"/>
      <c r="F574" s="205" t="str">
        <f t="shared" si="16"/>
        <v>N/A</v>
      </c>
      <c r="G574" s="6"/>
      <c r="AA574" s="14" t="str">
        <f t="shared" si="17"/>
        <v/>
      </c>
      <c r="AB574" s="14" t="str">
        <f>IF(LEN($AA574)=0,"N",IF(LEN($AA574)&gt;1,"Error -- Availability entered in an incorrect format",IF($AA574='Control Panel'!$F$36,$AA574,IF($AA574='Control Panel'!$F$37,$AA574,IF($AA574='Control Panel'!$F$38,$AA574,IF($AA574='Control Panel'!$F$39,$AA574,IF($AA574='Control Panel'!$F$40,$AA574,IF($AA574='Control Panel'!$F$41,$AA574,"Error -- Availability entered in an incorrect format"))))))))</f>
        <v>N</v>
      </c>
    </row>
    <row r="575" spans="1:28" s="14" customFormat="1" x14ac:dyDescent="0.25">
      <c r="A575" s="7">
        <v>563</v>
      </c>
      <c r="B575" s="6"/>
      <c r="C575" s="11"/>
      <c r="D575" s="220"/>
      <c r="E575" s="11"/>
      <c r="F575" s="205" t="str">
        <f t="shared" si="16"/>
        <v>N/A</v>
      </c>
      <c r="G575" s="6"/>
      <c r="AA575" s="14" t="str">
        <f t="shared" si="17"/>
        <v/>
      </c>
      <c r="AB575" s="14" t="str">
        <f>IF(LEN($AA575)=0,"N",IF(LEN($AA575)&gt;1,"Error -- Availability entered in an incorrect format",IF($AA575='Control Panel'!$F$36,$AA575,IF($AA575='Control Panel'!$F$37,$AA575,IF($AA575='Control Panel'!$F$38,$AA575,IF($AA575='Control Panel'!$F$39,$AA575,IF($AA575='Control Panel'!$F$40,$AA575,IF($AA575='Control Panel'!$F$41,$AA575,"Error -- Availability entered in an incorrect format"))))))))</f>
        <v>N</v>
      </c>
    </row>
    <row r="576" spans="1:28" s="14" customFormat="1" x14ac:dyDescent="0.25">
      <c r="A576" s="7">
        <v>564</v>
      </c>
      <c r="B576" s="6"/>
      <c r="C576" s="11"/>
      <c r="D576" s="220"/>
      <c r="E576" s="11"/>
      <c r="F576" s="205" t="str">
        <f t="shared" si="16"/>
        <v>N/A</v>
      </c>
      <c r="G576" s="6"/>
      <c r="AA576" s="14" t="str">
        <f t="shared" si="17"/>
        <v/>
      </c>
      <c r="AB576" s="14" t="str">
        <f>IF(LEN($AA576)=0,"N",IF(LEN($AA576)&gt;1,"Error -- Availability entered in an incorrect format",IF($AA576='Control Panel'!$F$36,$AA576,IF($AA576='Control Panel'!$F$37,$AA576,IF($AA576='Control Panel'!$F$38,$AA576,IF($AA576='Control Panel'!$F$39,$AA576,IF($AA576='Control Panel'!$F$40,$AA576,IF($AA576='Control Panel'!$F$41,$AA576,"Error -- Availability entered in an incorrect format"))))))))</f>
        <v>N</v>
      </c>
    </row>
    <row r="577" spans="1:28" s="14" customFormat="1" x14ac:dyDescent="0.25">
      <c r="A577" s="7">
        <v>565</v>
      </c>
      <c r="B577" s="6"/>
      <c r="C577" s="11"/>
      <c r="D577" s="220"/>
      <c r="E577" s="11"/>
      <c r="F577" s="205" t="str">
        <f t="shared" si="16"/>
        <v>N/A</v>
      </c>
      <c r="G577" s="6"/>
      <c r="AA577" s="14" t="str">
        <f t="shared" si="17"/>
        <v/>
      </c>
      <c r="AB577" s="14" t="str">
        <f>IF(LEN($AA577)=0,"N",IF(LEN($AA577)&gt;1,"Error -- Availability entered in an incorrect format",IF($AA577='Control Panel'!$F$36,$AA577,IF($AA577='Control Panel'!$F$37,$AA577,IF($AA577='Control Panel'!$F$38,$AA577,IF($AA577='Control Panel'!$F$39,$AA577,IF($AA577='Control Panel'!$F$40,$AA577,IF($AA577='Control Panel'!$F$41,$AA577,"Error -- Availability entered in an incorrect format"))))))))</f>
        <v>N</v>
      </c>
    </row>
    <row r="578" spans="1:28" s="14" customFormat="1" x14ac:dyDescent="0.25">
      <c r="A578" s="7">
        <v>566</v>
      </c>
      <c r="B578" s="6"/>
      <c r="C578" s="11"/>
      <c r="D578" s="220"/>
      <c r="E578" s="11"/>
      <c r="F578" s="205" t="str">
        <f t="shared" si="16"/>
        <v>N/A</v>
      </c>
      <c r="G578" s="6"/>
      <c r="AA578" s="14" t="str">
        <f t="shared" si="17"/>
        <v/>
      </c>
      <c r="AB578" s="14" t="str">
        <f>IF(LEN($AA578)=0,"N",IF(LEN($AA578)&gt;1,"Error -- Availability entered in an incorrect format",IF($AA578='Control Panel'!$F$36,$AA578,IF($AA578='Control Panel'!$F$37,$AA578,IF($AA578='Control Panel'!$F$38,$AA578,IF($AA578='Control Panel'!$F$39,$AA578,IF($AA578='Control Panel'!$F$40,$AA578,IF($AA578='Control Panel'!$F$41,$AA578,"Error -- Availability entered in an incorrect format"))))))))</f>
        <v>N</v>
      </c>
    </row>
    <row r="579" spans="1:28" s="14" customFormat="1" x14ac:dyDescent="0.25">
      <c r="A579" s="7">
        <v>567</v>
      </c>
      <c r="B579" s="6"/>
      <c r="C579" s="11"/>
      <c r="D579" s="220"/>
      <c r="E579" s="11"/>
      <c r="F579" s="205" t="str">
        <f t="shared" si="16"/>
        <v>N/A</v>
      </c>
      <c r="G579" s="6"/>
      <c r="AA579" s="14" t="str">
        <f t="shared" si="17"/>
        <v/>
      </c>
      <c r="AB579" s="14" t="str">
        <f>IF(LEN($AA579)=0,"N",IF(LEN($AA579)&gt;1,"Error -- Availability entered in an incorrect format",IF($AA579='Control Panel'!$F$36,$AA579,IF($AA579='Control Panel'!$F$37,$AA579,IF($AA579='Control Panel'!$F$38,$AA579,IF($AA579='Control Panel'!$F$39,$AA579,IF($AA579='Control Panel'!$F$40,$AA579,IF($AA579='Control Panel'!$F$41,$AA579,"Error -- Availability entered in an incorrect format"))))))))</f>
        <v>N</v>
      </c>
    </row>
    <row r="580" spans="1:28" s="14" customFormat="1" x14ac:dyDescent="0.25">
      <c r="A580" s="7">
        <v>568</v>
      </c>
      <c r="B580" s="6"/>
      <c r="C580" s="11"/>
      <c r="D580" s="220"/>
      <c r="E580" s="11"/>
      <c r="F580" s="205" t="str">
        <f t="shared" si="16"/>
        <v>N/A</v>
      </c>
      <c r="G580" s="6"/>
      <c r="AA580" s="14" t="str">
        <f t="shared" si="17"/>
        <v/>
      </c>
      <c r="AB580" s="14" t="str">
        <f>IF(LEN($AA580)=0,"N",IF(LEN($AA580)&gt;1,"Error -- Availability entered in an incorrect format",IF($AA580='Control Panel'!$F$36,$AA580,IF($AA580='Control Panel'!$F$37,$AA580,IF($AA580='Control Panel'!$F$38,$AA580,IF($AA580='Control Panel'!$F$39,$AA580,IF($AA580='Control Panel'!$F$40,$AA580,IF($AA580='Control Panel'!$F$41,$AA580,"Error -- Availability entered in an incorrect format"))))))))</f>
        <v>N</v>
      </c>
    </row>
    <row r="581" spans="1:28" s="14" customFormat="1" x14ac:dyDescent="0.25">
      <c r="A581" s="7">
        <v>569</v>
      </c>
      <c r="B581" s="6"/>
      <c r="C581" s="11"/>
      <c r="D581" s="220"/>
      <c r="E581" s="11"/>
      <c r="F581" s="205" t="str">
        <f t="shared" si="16"/>
        <v>N/A</v>
      </c>
      <c r="G581" s="6"/>
      <c r="AA581" s="14" t="str">
        <f t="shared" si="17"/>
        <v/>
      </c>
      <c r="AB581" s="14" t="str">
        <f>IF(LEN($AA581)=0,"N",IF(LEN($AA581)&gt;1,"Error -- Availability entered in an incorrect format",IF($AA581='Control Panel'!$F$36,$AA581,IF($AA581='Control Panel'!$F$37,$AA581,IF($AA581='Control Panel'!$F$38,$AA581,IF($AA581='Control Panel'!$F$39,$AA581,IF($AA581='Control Panel'!$F$40,$AA581,IF($AA581='Control Panel'!$F$41,$AA581,"Error -- Availability entered in an incorrect format"))))))))</f>
        <v>N</v>
      </c>
    </row>
    <row r="582" spans="1:28" s="14" customFormat="1" x14ac:dyDescent="0.25">
      <c r="A582" s="7">
        <v>570</v>
      </c>
      <c r="B582" s="6"/>
      <c r="C582" s="11"/>
      <c r="D582" s="220"/>
      <c r="E582" s="11"/>
      <c r="F582" s="205" t="str">
        <f t="shared" si="16"/>
        <v>N/A</v>
      </c>
      <c r="G582" s="6"/>
      <c r="AA582" s="14" t="str">
        <f t="shared" si="17"/>
        <v/>
      </c>
      <c r="AB582" s="14" t="str">
        <f>IF(LEN($AA582)=0,"N",IF(LEN($AA582)&gt;1,"Error -- Availability entered in an incorrect format",IF($AA582='Control Panel'!$F$36,$AA582,IF($AA582='Control Panel'!$F$37,$AA582,IF($AA582='Control Panel'!$F$38,$AA582,IF($AA582='Control Panel'!$F$39,$AA582,IF($AA582='Control Panel'!$F$40,$AA582,IF($AA582='Control Panel'!$F$41,$AA582,"Error -- Availability entered in an incorrect format"))))))))</f>
        <v>N</v>
      </c>
    </row>
    <row r="583" spans="1:28" s="14" customFormat="1" x14ac:dyDescent="0.25">
      <c r="A583" s="7">
        <v>571</v>
      </c>
      <c r="B583" s="6"/>
      <c r="C583" s="11"/>
      <c r="D583" s="220"/>
      <c r="E583" s="11"/>
      <c r="F583" s="205" t="str">
        <f t="shared" si="16"/>
        <v>N/A</v>
      </c>
      <c r="G583" s="6"/>
      <c r="AA583" s="14" t="str">
        <f t="shared" si="17"/>
        <v/>
      </c>
      <c r="AB583" s="14" t="str">
        <f>IF(LEN($AA583)=0,"N",IF(LEN($AA583)&gt;1,"Error -- Availability entered in an incorrect format",IF($AA583='Control Panel'!$F$36,$AA583,IF($AA583='Control Panel'!$F$37,$AA583,IF($AA583='Control Panel'!$F$38,$AA583,IF($AA583='Control Panel'!$F$39,$AA583,IF($AA583='Control Panel'!$F$40,$AA583,IF($AA583='Control Panel'!$F$41,$AA583,"Error -- Availability entered in an incorrect format"))))))))</f>
        <v>N</v>
      </c>
    </row>
    <row r="584" spans="1:28" s="14" customFormat="1" x14ac:dyDescent="0.25">
      <c r="A584" s="7">
        <v>572</v>
      </c>
      <c r="B584" s="6"/>
      <c r="C584" s="11"/>
      <c r="D584" s="220"/>
      <c r="E584" s="11"/>
      <c r="F584" s="205" t="str">
        <f t="shared" si="16"/>
        <v>N/A</v>
      </c>
      <c r="G584" s="6"/>
      <c r="AA584" s="14" t="str">
        <f t="shared" si="17"/>
        <v/>
      </c>
      <c r="AB584" s="14" t="str">
        <f>IF(LEN($AA584)=0,"N",IF(LEN($AA584)&gt;1,"Error -- Availability entered in an incorrect format",IF($AA584='Control Panel'!$F$36,$AA584,IF($AA584='Control Panel'!$F$37,$AA584,IF($AA584='Control Panel'!$F$38,$AA584,IF($AA584='Control Panel'!$F$39,$AA584,IF($AA584='Control Panel'!$F$40,$AA584,IF($AA584='Control Panel'!$F$41,$AA584,"Error -- Availability entered in an incorrect format"))))))))</f>
        <v>N</v>
      </c>
    </row>
    <row r="585" spans="1:28" s="14" customFormat="1" x14ac:dyDescent="0.25">
      <c r="A585" s="7">
        <v>573</v>
      </c>
      <c r="B585" s="6"/>
      <c r="C585" s="11"/>
      <c r="D585" s="220"/>
      <c r="E585" s="11"/>
      <c r="F585" s="205" t="str">
        <f t="shared" si="16"/>
        <v>N/A</v>
      </c>
      <c r="G585" s="6"/>
      <c r="AA585" s="14" t="str">
        <f t="shared" si="17"/>
        <v/>
      </c>
      <c r="AB585" s="14" t="str">
        <f>IF(LEN($AA585)=0,"N",IF(LEN($AA585)&gt;1,"Error -- Availability entered in an incorrect format",IF($AA585='Control Panel'!$F$36,$AA585,IF($AA585='Control Panel'!$F$37,$AA585,IF($AA585='Control Panel'!$F$38,$AA585,IF($AA585='Control Panel'!$F$39,$AA585,IF($AA585='Control Panel'!$F$40,$AA585,IF($AA585='Control Panel'!$F$41,$AA585,"Error -- Availability entered in an incorrect format"))))))))</f>
        <v>N</v>
      </c>
    </row>
    <row r="586" spans="1:28" s="14" customFormat="1" x14ac:dyDescent="0.25">
      <c r="A586" s="7">
        <v>574</v>
      </c>
      <c r="B586" s="6"/>
      <c r="C586" s="11"/>
      <c r="D586" s="220"/>
      <c r="E586" s="11"/>
      <c r="F586" s="205" t="str">
        <f t="shared" si="16"/>
        <v>N/A</v>
      </c>
      <c r="G586" s="6"/>
      <c r="AA586" s="14" t="str">
        <f t="shared" si="17"/>
        <v/>
      </c>
      <c r="AB586" s="14" t="str">
        <f>IF(LEN($AA586)=0,"N",IF(LEN($AA586)&gt;1,"Error -- Availability entered in an incorrect format",IF($AA586='Control Panel'!$F$36,$AA586,IF($AA586='Control Panel'!$F$37,$AA586,IF($AA586='Control Panel'!$F$38,$AA586,IF($AA586='Control Panel'!$F$39,$AA586,IF($AA586='Control Panel'!$F$40,$AA586,IF($AA586='Control Panel'!$F$41,$AA586,"Error -- Availability entered in an incorrect format"))))))))</f>
        <v>N</v>
      </c>
    </row>
    <row r="587" spans="1:28" s="14" customFormat="1" x14ac:dyDescent="0.25">
      <c r="A587" s="7">
        <v>575</v>
      </c>
      <c r="B587" s="6"/>
      <c r="C587" s="11"/>
      <c r="D587" s="220"/>
      <c r="E587" s="11"/>
      <c r="F587" s="205" t="str">
        <f t="shared" si="16"/>
        <v>N/A</v>
      </c>
      <c r="G587" s="6"/>
      <c r="AA587" s="14" t="str">
        <f t="shared" si="17"/>
        <v/>
      </c>
      <c r="AB587" s="14" t="str">
        <f>IF(LEN($AA587)=0,"N",IF(LEN($AA587)&gt;1,"Error -- Availability entered in an incorrect format",IF($AA587='Control Panel'!$F$36,$AA587,IF($AA587='Control Panel'!$F$37,$AA587,IF($AA587='Control Panel'!$F$38,$AA587,IF($AA587='Control Panel'!$F$39,$AA587,IF($AA587='Control Panel'!$F$40,$AA587,IF($AA587='Control Panel'!$F$41,$AA587,"Error -- Availability entered in an incorrect format"))))))))</f>
        <v>N</v>
      </c>
    </row>
    <row r="588" spans="1:28" s="14" customFormat="1" x14ac:dyDescent="0.25">
      <c r="A588" s="7">
        <v>576</v>
      </c>
      <c r="B588" s="6"/>
      <c r="C588" s="11"/>
      <c r="D588" s="220"/>
      <c r="E588" s="11"/>
      <c r="F588" s="205" t="str">
        <f t="shared" si="16"/>
        <v>N/A</v>
      </c>
      <c r="G588" s="6"/>
      <c r="AA588" s="14" t="str">
        <f t="shared" si="17"/>
        <v/>
      </c>
      <c r="AB588" s="14" t="str">
        <f>IF(LEN($AA588)=0,"N",IF(LEN($AA588)&gt;1,"Error -- Availability entered in an incorrect format",IF($AA588='Control Panel'!$F$36,$AA588,IF($AA588='Control Panel'!$F$37,$AA588,IF($AA588='Control Panel'!$F$38,$AA588,IF($AA588='Control Panel'!$F$39,$AA588,IF($AA588='Control Panel'!$F$40,$AA588,IF($AA588='Control Panel'!$F$41,$AA588,"Error -- Availability entered in an incorrect format"))))))))</f>
        <v>N</v>
      </c>
    </row>
    <row r="589" spans="1:28" s="14" customFormat="1" x14ac:dyDescent="0.25">
      <c r="A589" s="7">
        <v>577</v>
      </c>
      <c r="B589" s="6"/>
      <c r="C589" s="11"/>
      <c r="D589" s="220"/>
      <c r="E589" s="11"/>
      <c r="F589" s="205" t="str">
        <f t="shared" si="16"/>
        <v>N/A</v>
      </c>
      <c r="G589" s="6"/>
      <c r="AA589" s="14" t="str">
        <f t="shared" si="17"/>
        <v/>
      </c>
      <c r="AB589" s="14" t="str">
        <f>IF(LEN($AA589)=0,"N",IF(LEN($AA589)&gt;1,"Error -- Availability entered in an incorrect format",IF($AA589='Control Panel'!$F$36,$AA589,IF($AA589='Control Panel'!$F$37,$AA589,IF($AA589='Control Panel'!$F$38,$AA589,IF($AA589='Control Panel'!$F$39,$AA589,IF($AA589='Control Panel'!$F$40,$AA589,IF($AA589='Control Panel'!$F$41,$AA589,"Error -- Availability entered in an incorrect format"))))))))</f>
        <v>N</v>
      </c>
    </row>
    <row r="590" spans="1:28" s="14" customFormat="1" x14ac:dyDescent="0.25">
      <c r="A590" s="7">
        <v>578</v>
      </c>
      <c r="B590" s="6"/>
      <c r="C590" s="11"/>
      <c r="D590" s="220"/>
      <c r="E590" s="11"/>
      <c r="F590" s="205" t="str">
        <f t="shared" ref="F590:F653" si="18">IF($D$10=$A$9,"N/A",$D$10)</f>
        <v>N/A</v>
      </c>
      <c r="G590" s="6"/>
      <c r="AA590" s="14" t="str">
        <f t="shared" ref="AA590:AA653" si="19">TRIM($D590)</f>
        <v/>
      </c>
      <c r="AB590" s="14" t="str">
        <f>IF(LEN($AA590)=0,"N",IF(LEN($AA590)&gt;1,"Error -- Availability entered in an incorrect format",IF($AA590='Control Panel'!$F$36,$AA590,IF($AA590='Control Panel'!$F$37,$AA590,IF($AA590='Control Panel'!$F$38,$AA590,IF($AA590='Control Panel'!$F$39,$AA590,IF($AA590='Control Panel'!$F$40,$AA590,IF($AA590='Control Panel'!$F$41,$AA590,"Error -- Availability entered in an incorrect format"))))))))</f>
        <v>N</v>
      </c>
    </row>
    <row r="591" spans="1:28" s="14" customFormat="1" x14ac:dyDescent="0.25">
      <c r="A591" s="7">
        <v>579</v>
      </c>
      <c r="B591" s="6"/>
      <c r="C591" s="11"/>
      <c r="D591" s="220"/>
      <c r="E591" s="11"/>
      <c r="F591" s="205" t="str">
        <f t="shared" si="18"/>
        <v>N/A</v>
      </c>
      <c r="G591" s="6"/>
      <c r="AA591" s="14" t="str">
        <f t="shared" si="19"/>
        <v/>
      </c>
      <c r="AB591" s="14" t="str">
        <f>IF(LEN($AA591)=0,"N",IF(LEN($AA591)&gt;1,"Error -- Availability entered in an incorrect format",IF($AA591='Control Panel'!$F$36,$AA591,IF($AA591='Control Panel'!$F$37,$AA591,IF($AA591='Control Panel'!$F$38,$AA591,IF($AA591='Control Panel'!$F$39,$AA591,IF($AA591='Control Panel'!$F$40,$AA591,IF($AA591='Control Panel'!$F$41,$AA591,"Error -- Availability entered in an incorrect format"))))))))</f>
        <v>N</v>
      </c>
    </row>
    <row r="592" spans="1:28" s="14" customFormat="1" x14ac:dyDescent="0.25">
      <c r="A592" s="7">
        <v>580</v>
      </c>
      <c r="B592" s="6"/>
      <c r="C592" s="11"/>
      <c r="D592" s="220"/>
      <c r="E592" s="11"/>
      <c r="F592" s="205" t="str">
        <f t="shared" si="18"/>
        <v>N/A</v>
      </c>
      <c r="G592" s="6"/>
      <c r="AA592" s="14" t="str">
        <f t="shared" si="19"/>
        <v/>
      </c>
      <c r="AB592" s="14" t="str">
        <f>IF(LEN($AA592)=0,"N",IF(LEN($AA592)&gt;1,"Error -- Availability entered in an incorrect format",IF($AA592='Control Panel'!$F$36,$AA592,IF($AA592='Control Panel'!$F$37,$AA592,IF($AA592='Control Panel'!$F$38,$AA592,IF($AA592='Control Panel'!$F$39,$AA592,IF($AA592='Control Panel'!$F$40,$AA592,IF($AA592='Control Panel'!$F$41,$AA592,"Error -- Availability entered in an incorrect format"))))))))</f>
        <v>N</v>
      </c>
    </row>
    <row r="593" spans="1:28" s="14" customFormat="1" x14ac:dyDescent="0.25">
      <c r="A593" s="7">
        <v>581</v>
      </c>
      <c r="B593" s="6"/>
      <c r="C593" s="11"/>
      <c r="D593" s="220"/>
      <c r="E593" s="11"/>
      <c r="F593" s="205" t="str">
        <f t="shared" si="18"/>
        <v>N/A</v>
      </c>
      <c r="G593" s="6"/>
      <c r="AA593" s="14" t="str">
        <f t="shared" si="19"/>
        <v/>
      </c>
      <c r="AB593" s="14" t="str">
        <f>IF(LEN($AA593)=0,"N",IF(LEN($AA593)&gt;1,"Error -- Availability entered in an incorrect format",IF($AA593='Control Panel'!$F$36,$AA593,IF($AA593='Control Panel'!$F$37,$AA593,IF($AA593='Control Panel'!$F$38,$AA593,IF($AA593='Control Panel'!$F$39,$AA593,IF($AA593='Control Panel'!$F$40,$AA593,IF($AA593='Control Panel'!$F$41,$AA593,"Error -- Availability entered in an incorrect format"))))))))</f>
        <v>N</v>
      </c>
    </row>
    <row r="594" spans="1:28" s="14" customFormat="1" x14ac:dyDescent="0.25">
      <c r="A594" s="7">
        <v>582</v>
      </c>
      <c r="B594" s="6"/>
      <c r="C594" s="11"/>
      <c r="D594" s="220"/>
      <c r="E594" s="11"/>
      <c r="F594" s="205" t="str">
        <f t="shared" si="18"/>
        <v>N/A</v>
      </c>
      <c r="G594" s="6"/>
      <c r="AA594" s="14" t="str">
        <f t="shared" si="19"/>
        <v/>
      </c>
      <c r="AB594" s="14" t="str">
        <f>IF(LEN($AA594)=0,"N",IF(LEN($AA594)&gt;1,"Error -- Availability entered in an incorrect format",IF($AA594='Control Panel'!$F$36,$AA594,IF($AA594='Control Panel'!$F$37,$AA594,IF($AA594='Control Panel'!$F$38,$AA594,IF($AA594='Control Panel'!$F$39,$AA594,IF($AA594='Control Panel'!$F$40,$AA594,IF($AA594='Control Panel'!$F$41,$AA594,"Error -- Availability entered in an incorrect format"))))))))</f>
        <v>N</v>
      </c>
    </row>
    <row r="595" spans="1:28" s="14" customFormat="1" x14ac:dyDescent="0.25">
      <c r="A595" s="7">
        <v>583</v>
      </c>
      <c r="B595" s="6"/>
      <c r="C595" s="11"/>
      <c r="D595" s="220"/>
      <c r="E595" s="11"/>
      <c r="F595" s="205" t="str">
        <f t="shared" si="18"/>
        <v>N/A</v>
      </c>
      <c r="G595" s="6"/>
      <c r="AA595" s="14" t="str">
        <f t="shared" si="19"/>
        <v/>
      </c>
      <c r="AB595" s="14" t="str">
        <f>IF(LEN($AA595)=0,"N",IF(LEN($AA595)&gt;1,"Error -- Availability entered in an incorrect format",IF($AA595='Control Panel'!$F$36,$AA595,IF($AA595='Control Panel'!$F$37,$AA595,IF($AA595='Control Panel'!$F$38,$AA595,IF($AA595='Control Panel'!$F$39,$AA595,IF($AA595='Control Panel'!$F$40,$AA595,IF($AA595='Control Panel'!$F$41,$AA595,"Error -- Availability entered in an incorrect format"))))))))</f>
        <v>N</v>
      </c>
    </row>
    <row r="596" spans="1:28" s="14" customFormat="1" x14ac:dyDescent="0.25">
      <c r="A596" s="7">
        <v>584</v>
      </c>
      <c r="B596" s="6"/>
      <c r="C596" s="11"/>
      <c r="D596" s="220"/>
      <c r="E596" s="11"/>
      <c r="F596" s="205" t="str">
        <f t="shared" si="18"/>
        <v>N/A</v>
      </c>
      <c r="G596" s="6"/>
      <c r="AA596" s="14" t="str">
        <f t="shared" si="19"/>
        <v/>
      </c>
      <c r="AB596" s="14" t="str">
        <f>IF(LEN($AA596)=0,"N",IF(LEN($AA596)&gt;1,"Error -- Availability entered in an incorrect format",IF($AA596='Control Panel'!$F$36,$AA596,IF($AA596='Control Panel'!$F$37,$AA596,IF($AA596='Control Panel'!$F$38,$AA596,IF($AA596='Control Panel'!$F$39,$AA596,IF($AA596='Control Panel'!$F$40,$AA596,IF($AA596='Control Panel'!$F$41,$AA596,"Error -- Availability entered in an incorrect format"))))))))</f>
        <v>N</v>
      </c>
    </row>
    <row r="597" spans="1:28" s="14" customFormat="1" x14ac:dyDescent="0.25">
      <c r="A597" s="7">
        <v>585</v>
      </c>
      <c r="B597" s="6"/>
      <c r="C597" s="11"/>
      <c r="D597" s="220"/>
      <c r="E597" s="11"/>
      <c r="F597" s="205" t="str">
        <f t="shared" si="18"/>
        <v>N/A</v>
      </c>
      <c r="G597" s="6"/>
      <c r="AA597" s="14" t="str">
        <f t="shared" si="19"/>
        <v/>
      </c>
      <c r="AB597" s="14" t="str">
        <f>IF(LEN($AA597)=0,"N",IF(LEN($AA597)&gt;1,"Error -- Availability entered in an incorrect format",IF($AA597='Control Panel'!$F$36,$AA597,IF($AA597='Control Panel'!$F$37,$AA597,IF($AA597='Control Panel'!$F$38,$AA597,IF($AA597='Control Panel'!$F$39,$AA597,IF($AA597='Control Panel'!$F$40,$AA597,IF($AA597='Control Panel'!$F$41,$AA597,"Error -- Availability entered in an incorrect format"))))))))</f>
        <v>N</v>
      </c>
    </row>
    <row r="598" spans="1:28" s="14" customFormat="1" x14ac:dyDescent="0.25">
      <c r="A598" s="7">
        <v>586</v>
      </c>
      <c r="B598" s="6"/>
      <c r="C598" s="11"/>
      <c r="D598" s="220"/>
      <c r="E598" s="11"/>
      <c r="F598" s="205" t="str">
        <f t="shared" si="18"/>
        <v>N/A</v>
      </c>
      <c r="G598" s="6"/>
      <c r="AA598" s="14" t="str">
        <f t="shared" si="19"/>
        <v/>
      </c>
      <c r="AB598" s="14" t="str">
        <f>IF(LEN($AA598)=0,"N",IF(LEN($AA598)&gt;1,"Error -- Availability entered in an incorrect format",IF($AA598='Control Panel'!$F$36,$AA598,IF($AA598='Control Panel'!$F$37,$AA598,IF($AA598='Control Panel'!$F$38,$AA598,IF($AA598='Control Panel'!$F$39,$AA598,IF($AA598='Control Panel'!$F$40,$AA598,IF($AA598='Control Panel'!$F$41,$AA598,"Error -- Availability entered in an incorrect format"))))))))</f>
        <v>N</v>
      </c>
    </row>
    <row r="599" spans="1:28" s="14" customFormat="1" x14ac:dyDescent="0.25">
      <c r="A599" s="7">
        <v>587</v>
      </c>
      <c r="B599" s="6"/>
      <c r="C599" s="11"/>
      <c r="D599" s="220"/>
      <c r="E599" s="11"/>
      <c r="F599" s="205" t="str">
        <f t="shared" si="18"/>
        <v>N/A</v>
      </c>
      <c r="G599" s="6"/>
      <c r="AA599" s="14" t="str">
        <f t="shared" si="19"/>
        <v/>
      </c>
      <c r="AB599" s="14" t="str">
        <f>IF(LEN($AA599)=0,"N",IF(LEN($AA599)&gt;1,"Error -- Availability entered in an incorrect format",IF($AA599='Control Panel'!$F$36,$AA599,IF($AA599='Control Panel'!$F$37,$AA599,IF($AA599='Control Panel'!$F$38,$AA599,IF($AA599='Control Panel'!$F$39,$AA599,IF($AA599='Control Panel'!$F$40,$AA599,IF($AA599='Control Panel'!$F$41,$AA599,"Error -- Availability entered in an incorrect format"))))))))</f>
        <v>N</v>
      </c>
    </row>
    <row r="600" spans="1:28" s="14" customFormat="1" x14ac:dyDescent="0.25">
      <c r="A600" s="7">
        <v>588</v>
      </c>
      <c r="B600" s="6"/>
      <c r="C600" s="11"/>
      <c r="D600" s="220"/>
      <c r="E600" s="11"/>
      <c r="F600" s="205" t="str">
        <f t="shared" si="18"/>
        <v>N/A</v>
      </c>
      <c r="G600" s="6"/>
      <c r="AA600" s="14" t="str">
        <f t="shared" si="19"/>
        <v/>
      </c>
      <c r="AB600" s="14" t="str">
        <f>IF(LEN($AA600)=0,"N",IF(LEN($AA600)&gt;1,"Error -- Availability entered in an incorrect format",IF($AA600='Control Panel'!$F$36,$AA600,IF($AA600='Control Panel'!$F$37,$AA600,IF($AA600='Control Panel'!$F$38,$AA600,IF($AA600='Control Panel'!$F$39,$AA600,IF($AA600='Control Panel'!$F$40,$AA600,IF($AA600='Control Panel'!$F$41,$AA600,"Error -- Availability entered in an incorrect format"))))))))</f>
        <v>N</v>
      </c>
    </row>
    <row r="601" spans="1:28" s="14" customFormat="1" x14ac:dyDescent="0.25">
      <c r="A601" s="7">
        <v>589</v>
      </c>
      <c r="B601" s="6"/>
      <c r="C601" s="11"/>
      <c r="D601" s="220"/>
      <c r="E601" s="11"/>
      <c r="F601" s="205" t="str">
        <f t="shared" si="18"/>
        <v>N/A</v>
      </c>
      <c r="G601" s="6"/>
      <c r="AA601" s="14" t="str">
        <f t="shared" si="19"/>
        <v/>
      </c>
      <c r="AB601" s="14" t="str">
        <f>IF(LEN($AA601)=0,"N",IF(LEN($AA601)&gt;1,"Error -- Availability entered in an incorrect format",IF($AA601='Control Panel'!$F$36,$AA601,IF($AA601='Control Panel'!$F$37,$AA601,IF($AA601='Control Panel'!$F$38,$AA601,IF($AA601='Control Panel'!$F$39,$AA601,IF($AA601='Control Panel'!$F$40,$AA601,IF($AA601='Control Panel'!$F$41,$AA601,"Error -- Availability entered in an incorrect format"))))))))</f>
        <v>N</v>
      </c>
    </row>
    <row r="602" spans="1:28" s="14" customFormat="1" x14ac:dyDescent="0.25">
      <c r="A602" s="7">
        <v>590</v>
      </c>
      <c r="B602" s="6"/>
      <c r="C602" s="11"/>
      <c r="D602" s="220"/>
      <c r="E602" s="11"/>
      <c r="F602" s="205" t="str">
        <f t="shared" si="18"/>
        <v>N/A</v>
      </c>
      <c r="G602" s="6"/>
      <c r="AA602" s="14" t="str">
        <f t="shared" si="19"/>
        <v/>
      </c>
      <c r="AB602" s="14" t="str">
        <f>IF(LEN($AA602)=0,"N",IF(LEN($AA602)&gt;1,"Error -- Availability entered in an incorrect format",IF($AA602='Control Panel'!$F$36,$AA602,IF($AA602='Control Panel'!$F$37,$AA602,IF($AA602='Control Panel'!$F$38,$AA602,IF($AA602='Control Panel'!$F$39,$AA602,IF($AA602='Control Panel'!$F$40,$AA602,IF($AA602='Control Panel'!$F$41,$AA602,"Error -- Availability entered in an incorrect format"))))))))</f>
        <v>N</v>
      </c>
    </row>
    <row r="603" spans="1:28" s="14" customFormat="1" x14ac:dyDescent="0.25">
      <c r="A603" s="7">
        <v>591</v>
      </c>
      <c r="B603" s="6"/>
      <c r="C603" s="11"/>
      <c r="D603" s="220"/>
      <c r="E603" s="11"/>
      <c r="F603" s="205" t="str">
        <f t="shared" si="18"/>
        <v>N/A</v>
      </c>
      <c r="G603" s="6"/>
      <c r="AA603" s="14" t="str">
        <f t="shared" si="19"/>
        <v/>
      </c>
      <c r="AB603" s="14" t="str">
        <f>IF(LEN($AA603)=0,"N",IF(LEN($AA603)&gt;1,"Error -- Availability entered in an incorrect format",IF($AA603='Control Panel'!$F$36,$AA603,IF($AA603='Control Panel'!$F$37,$AA603,IF($AA603='Control Panel'!$F$38,$AA603,IF($AA603='Control Panel'!$F$39,$AA603,IF($AA603='Control Panel'!$F$40,$AA603,IF($AA603='Control Panel'!$F$41,$AA603,"Error -- Availability entered in an incorrect format"))))))))</f>
        <v>N</v>
      </c>
    </row>
    <row r="604" spans="1:28" s="14" customFormat="1" x14ac:dyDescent="0.25">
      <c r="A604" s="7">
        <v>592</v>
      </c>
      <c r="B604" s="6"/>
      <c r="C604" s="11"/>
      <c r="D604" s="220"/>
      <c r="E604" s="11"/>
      <c r="F604" s="205" t="str">
        <f t="shared" si="18"/>
        <v>N/A</v>
      </c>
      <c r="G604" s="6"/>
      <c r="AA604" s="14" t="str">
        <f t="shared" si="19"/>
        <v/>
      </c>
      <c r="AB604" s="14" t="str">
        <f>IF(LEN($AA604)=0,"N",IF(LEN($AA604)&gt;1,"Error -- Availability entered in an incorrect format",IF($AA604='Control Panel'!$F$36,$AA604,IF($AA604='Control Panel'!$F$37,$AA604,IF($AA604='Control Panel'!$F$38,$AA604,IF($AA604='Control Panel'!$F$39,$AA604,IF($AA604='Control Panel'!$F$40,$AA604,IF($AA604='Control Panel'!$F$41,$AA604,"Error -- Availability entered in an incorrect format"))))))))</f>
        <v>N</v>
      </c>
    </row>
    <row r="605" spans="1:28" s="14" customFormat="1" x14ac:dyDescent="0.25">
      <c r="A605" s="7">
        <v>593</v>
      </c>
      <c r="B605" s="6"/>
      <c r="C605" s="11"/>
      <c r="D605" s="220"/>
      <c r="E605" s="11"/>
      <c r="F605" s="205" t="str">
        <f t="shared" si="18"/>
        <v>N/A</v>
      </c>
      <c r="G605" s="6"/>
      <c r="AA605" s="14" t="str">
        <f t="shared" si="19"/>
        <v/>
      </c>
      <c r="AB605" s="14" t="str">
        <f>IF(LEN($AA605)=0,"N",IF(LEN($AA605)&gt;1,"Error -- Availability entered in an incorrect format",IF($AA605='Control Panel'!$F$36,$AA605,IF($AA605='Control Panel'!$F$37,$AA605,IF($AA605='Control Panel'!$F$38,$AA605,IF($AA605='Control Panel'!$F$39,$AA605,IF($AA605='Control Panel'!$F$40,$AA605,IF($AA605='Control Panel'!$F$41,$AA605,"Error -- Availability entered in an incorrect format"))))))))</f>
        <v>N</v>
      </c>
    </row>
    <row r="606" spans="1:28" s="14" customFormat="1" x14ac:dyDescent="0.25">
      <c r="A606" s="7">
        <v>594</v>
      </c>
      <c r="B606" s="6"/>
      <c r="C606" s="11"/>
      <c r="D606" s="220"/>
      <c r="E606" s="11"/>
      <c r="F606" s="205" t="str">
        <f t="shared" si="18"/>
        <v>N/A</v>
      </c>
      <c r="G606" s="6"/>
      <c r="AA606" s="14" t="str">
        <f t="shared" si="19"/>
        <v/>
      </c>
      <c r="AB606" s="14" t="str">
        <f>IF(LEN($AA606)=0,"N",IF(LEN($AA606)&gt;1,"Error -- Availability entered in an incorrect format",IF($AA606='Control Panel'!$F$36,$AA606,IF($AA606='Control Panel'!$F$37,$AA606,IF($AA606='Control Panel'!$F$38,$AA606,IF($AA606='Control Panel'!$F$39,$AA606,IF($AA606='Control Panel'!$F$40,$AA606,IF($AA606='Control Panel'!$F$41,$AA606,"Error -- Availability entered in an incorrect format"))))))))</f>
        <v>N</v>
      </c>
    </row>
    <row r="607" spans="1:28" s="14" customFormat="1" x14ac:dyDescent="0.25">
      <c r="A607" s="7">
        <v>595</v>
      </c>
      <c r="B607" s="6"/>
      <c r="C607" s="11"/>
      <c r="D607" s="220"/>
      <c r="E607" s="11"/>
      <c r="F607" s="205" t="str">
        <f t="shared" si="18"/>
        <v>N/A</v>
      </c>
      <c r="G607" s="6"/>
      <c r="AA607" s="14" t="str">
        <f t="shared" si="19"/>
        <v/>
      </c>
      <c r="AB607" s="14" t="str">
        <f>IF(LEN($AA607)=0,"N",IF(LEN($AA607)&gt;1,"Error -- Availability entered in an incorrect format",IF($AA607='Control Panel'!$F$36,$AA607,IF($AA607='Control Panel'!$F$37,$AA607,IF($AA607='Control Panel'!$F$38,$AA607,IF($AA607='Control Panel'!$F$39,$AA607,IF($AA607='Control Panel'!$F$40,$AA607,IF($AA607='Control Panel'!$F$41,$AA607,"Error -- Availability entered in an incorrect format"))))))))</f>
        <v>N</v>
      </c>
    </row>
    <row r="608" spans="1:28" s="14" customFormat="1" x14ac:dyDescent="0.25">
      <c r="A608" s="7">
        <v>596</v>
      </c>
      <c r="B608" s="6"/>
      <c r="C608" s="11"/>
      <c r="D608" s="220"/>
      <c r="E608" s="11"/>
      <c r="F608" s="205" t="str">
        <f t="shared" si="18"/>
        <v>N/A</v>
      </c>
      <c r="G608" s="6"/>
      <c r="AA608" s="14" t="str">
        <f t="shared" si="19"/>
        <v/>
      </c>
      <c r="AB608" s="14" t="str">
        <f>IF(LEN($AA608)=0,"N",IF(LEN($AA608)&gt;1,"Error -- Availability entered in an incorrect format",IF($AA608='Control Panel'!$F$36,$AA608,IF($AA608='Control Panel'!$F$37,$AA608,IF($AA608='Control Panel'!$F$38,$AA608,IF($AA608='Control Panel'!$F$39,$AA608,IF($AA608='Control Panel'!$F$40,$AA608,IF($AA608='Control Panel'!$F$41,$AA608,"Error -- Availability entered in an incorrect format"))))))))</f>
        <v>N</v>
      </c>
    </row>
    <row r="609" spans="1:28" s="14" customFormat="1" x14ac:dyDescent="0.25">
      <c r="A609" s="7">
        <v>597</v>
      </c>
      <c r="B609" s="6"/>
      <c r="C609" s="11"/>
      <c r="D609" s="220"/>
      <c r="E609" s="11"/>
      <c r="F609" s="205" t="str">
        <f t="shared" si="18"/>
        <v>N/A</v>
      </c>
      <c r="G609" s="6"/>
      <c r="AA609" s="14" t="str">
        <f t="shared" si="19"/>
        <v/>
      </c>
      <c r="AB609" s="14" t="str">
        <f>IF(LEN($AA609)=0,"N",IF(LEN($AA609)&gt;1,"Error -- Availability entered in an incorrect format",IF($AA609='Control Panel'!$F$36,$AA609,IF($AA609='Control Panel'!$F$37,$AA609,IF($AA609='Control Panel'!$F$38,$AA609,IF($AA609='Control Panel'!$F$39,$AA609,IF($AA609='Control Panel'!$F$40,$AA609,IF($AA609='Control Panel'!$F$41,$AA609,"Error -- Availability entered in an incorrect format"))))))))</f>
        <v>N</v>
      </c>
    </row>
    <row r="610" spans="1:28" s="14" customFormat="1" x14ac:dyDescent="0.25">
      <c r="A610" s="7">
        <v>598</v>
      </c>
      <c r="B610" s="6"/>
      <c r="C610" s="11"/>
      <c r="D610" s="220"/>
      <c r="E610" s="11"/>
      <c r="F610" s="205" t="str">
        <f t="shared" si="18"/>
        <v>N/A</v>
      </c>
      <c r="G610" s="6"/>
      <c r="AA610" s="14" t="str">
        <f t="shared" si="19"/>
        <v/>
      </c>
      <c r="AB610" s="14" t="str">
        <f>IF(LEN($AA610)=0,"N",IF(LEN($AA610)&gt;1,"Error -- Availability entered in an incorrect format",IF($AA610='Control Panel'!$F$36,$AA610,IF($AA610='Control Panel'!$F$37,$AA610,IF($AA610='Control Panel'!$F$38,$AA610,IF($AA610='Control Panel'!$F$39,$AA610,IF($AA610='Control Panel'!$F$40,$AA610,IF($AA610='Control Panel'!$F$41,$AA610,"Error -- Availability entered in an incorrect format"))))))))</f>
        <v>N</v>
      </c>
    </row>
    <row r="611" spans="1:28" s="14" customFormat="1" x14ac:dyDescent="0.25">
      <c r="A611" s="7">
        <v>599</v>
      </c>
      <c r="B611" s="6"/>
      <c r="C611" s="11"/>
      <c r="D611" s="220"/>
      <c r="E611" s="11"/>
      <c r="F611" s="205" t="str">
        <f t="shared" si="18"/>
        <v>N/A</v>
      </c>
      <c r="G611" s="6"/>
      <c r="AA611" s="14" t="str">
        <f t="shared" si="19"/>
        <v/>
      </c>
      <c r="AB611" s="14" t="str">
        <f>IF(LEN($AA611)=0,"N",IF(LEN($AA611)&gt;1,"Error -- Availability entered in an incorrect format",IF($AA611='Control Panel'!$F$36,$AA611,IF($AA611='Control Panel'!$F$37,$AA611,IF($AA611='Control Panel'!$F$38,$AA611,IF($AA611='Control Panel'!$F$39,$AA611,IF($AA611='Control Panel'!$F$40,$AA611,IF($AA611='Control Panel'!$F$41,$AA611,"Error -- Availability entered in an incorrect format"))))))))</f>
        <v>N</v>
      </c>
    </row>
    <row r="612" spans="1:28" s="14" customFormat="1" x14ac:dyDescent="0.25">
      <c r="A612" s="7">
        <v>600</v>
      </c>
      <c r="B612" s="6"/>
      <c r="C612" s="11"/>
      <c r="D612" s="220"/>
      <c r="E612" s="11"/>
      <c r="F612" s="205" t="str">
        <f t="shared" si="18"/>
        <v>N/A</v>
      </c>
      <c r="G612" s="6"/>
      <c r="AA612" s="14" t="str">
        <f t="shared" si="19"/>
        <v/>
      </c>
      <c r="AB612" s="14" t="str">
        <f>IF(LEN($AA612)=0,"N",IF(LEN($AA612)&gt;1,"Error -- Availability entered in an incorrect format",IF($AA612='Control Panel'!$F$36,$AA612,IF($AA612='Control Panel'!$F$37,$AA612,IF($AA612='Control Panel'!$F$38,$AA612,IF($AA612='Control Panel'!$F$39,$AA612,IF($AA612='Control Panel'!$F$40,$AA612,IF($AA612='Control Panel'!$F$41,$AA612,"Error -- Availability entered in an incorrect format"))))))))</f>
        <v>N</v>
      </c>
    </row>
    <row r="613" spans="1:28" s="14" customFormat="1" x14ac:dyDescent="0.25">
      <c r="A613" s="7">
        <v>601</v>
      </c>
      <c r="B613" s="6"/>
      <c r="C613" s="11"/>
      <c r="D613" s="220"/>
      <c r="E613" s="11"/>
      <c r="F613" s="205" t="str">
        <f t="shared" si="18"/>
        <v>N/A</v>
      </c>
      <c r="G613" s="6"/>
      <c r="AA613" s="14" t="str">
        <f t="shared" si="19"/>
        <v/>
      </c>
      <c r="AB613" s="14" t="str">
        <f>IF(LEN($AA613)=0,"N",IF(LEN($AA613)&gt;1,"Error -- Availability entered in an incorrect format",IF($AA613='Control Panel'!$F$36,$AA613,IF($AA613='Control Panel'!$F$37,$AA613,IF($AA613='Control Panel'!$F$38,$AA613,IF($AA613='Control Panel'!$F$39,$AA613,IF($AA613='Control Panel'!$F$40,$AA613,IF($AA613='Control Panel'!$F$41,$AA613,"Error -- Availability entered in an incorrect format"))))))))</f>
        <v>N</v>
      </c>
    </row>
    <row r="614" spans="1:28" s="14" customFormat="1" x14ac:dyDescent="0.25">
      <c r="A614" s="7">
        <v>602</v>
      </c>
      <c r="B614" s="6"/>
      <c r="C614" s="11"/>
      <c r="D614" s="220"/>
      <c r="E614" s="11"/>
      <c r="F614" s="205" t="str">
        <f t="shared" si="18"/>
        <v>N/A</v>
      </c>
      <c r="G614" s="6"/>
      <c r="AA614" s="14" t="str">
        <f t="shared" si="19"/>
        <v/>
      </c>
      <c r="AB614" s="14" t="str">
        <f>IF(LEN($AA614)=0,"N",IF(LEN($AA614)&gt;1,"Error -- Availability entered in an incorrect format",IF($AA614='Control Panel'!$F$36,$AA614,IF($AA614='Control Panel'!$F$37,$AA614,IF($AA614='Control Panel'!$F$38,$AA614,IF($AA614='Control Panel'!$F$39,$AA614,IF($AA614='Control Panel'!$F$40,$AA614,IF($AA614='Control Panel'!$F$41,$AA614,"Error -- Availability entered in an incorrect format"))))))))</f>
        <v>N</v>
      </c>
    </row>
    <row r="615" spans="1:28" s="14" customFormat="1" x14ac:dyDescent="0.25">
      <c r="A615" s="7">
        <v>603</v>
      </c>
      <c r="B615" s="6"/>
      <c r="C615" s="11"/>
      <c r="D615" s="220"/>
      <c r="E615" s="11"/>
      <c r="F615" s="205" t="str">
        <f t="shared" si="18"/>
        <v>N/A</v>
      </c>
      <c r="G615" s="6"/>
      <c r="AA615" s="14" t="str">
        <f t="shared" si="19"/>
        <v/>
      </c>
      <c r="AB615" s="14" t="str">
        <f>IF(LEN($AA615)=0,"N",IF(LEN($AA615)&gt;1,"Error -- Availability entered in an incorrect format",IF($AA615='Control Panel'!$F$36,$AA615,IF($AA615='Control Panel'!$F$37,$AA615,IF($AA615='Control Panel'!$F$38,$AA615,IF($AA615='Control Panel'!$F$39,$AA615,IF($AA615='Control Panel'!$F$40,$AA615,IF($AA615='Control Panel'!$F$41,$AA615,"Error -- Availability entered in an incorrect format"))))))))</f>
        <v>N</v>
      </c>
    </row>
    <row r="616" spans="1:28" s="14" customFormat="1" x14ac:dyDescent="0.25">
      <c r="A616" s="7">
        <v>604</v>
      </c>
      <c r="B616" s="6"/>
      <c r="C616" s="11"/>
      <c r="D616" s="220"/>
      <c r="E616" s="11"/>
      <c r="F616" s="205" t="str">
        <f t="shared" si="18"/>
        <v>N/A</v>
      </c>
      <c r="G616" s="6"/>
      <c r="AA616" s="14" t="str">
        <f t="shared" si="19"/>
        <v/>
      </c>
      <c r="AB616" s="14" t="str">
        <f>IF(LEN($AA616)=0,"N",IF(LEN($AA616)&gt;1,"Error -- Availability entered in an incorrect format",IF($AA616='Control Panel'!$F$36,$AA616,IF($AA616='Control Panel'!$F$37,$AA616,IF($AA616='Control Panel'!$F$38,$AA616,IF($AA616='Control Panel'!$F$39,$AA616,IF($AA616='Control Panel'!$F$40,$AA616,IF($AA616='Control Panel'!$F$41,$AA616,"Error -- Availability entered in an incorrect format"))))))))</f>
        <v>N</v>
      </c>
    </row>
    <row r="617" spans="1:28" s="14" customFormat="1" x14ac:dyDescent="0.25">
      <c r="A617" s="7">
        <v>605</v>
      </c>
      <c r="B617" s="6"/>
      <c r="C617" s="11"/>
      <c r="D617" s="220"/>
      <c r="E617" s="11"/>
      <c r="F617" s="205" t="str">
        <f t="shared" si="18"/>
        <v>N/A</v>
      </c>
      <c r="G617" s="6"/>
      <c r="AA617" s="14" t="str">
        <f t="shared" si="19"/>
        <v/>
      </c>
      <c r="AB617" s="14" t="str">
        <f>IF(LEN($AA617)=0,"N",IF(LEN($AA617)&gt;1,"Error -- Availability entered in an incorrect format",IF($AA617='Control Panel'!$F$36,$AA617,IF($AA617='Control Panel'!$F$37,$AA617,IF($AA617='Control Panel'!$F$38,$AA617,IF($AA617='Control Panel'!$F$39,$AA617,IF($AA617='Control Panel'!$F$40,$AA617,IF($AA617='Control Panel'!$F$41,$AA617,"Error -- Availability entered in an incorrect format"))))))))</f>
        <v>N</v>
      </c>
    </row>
    <row r="618" spans="1:28" s="14" customFormat="1" x14ac:dyDescent="0.25">
      <c r="A618" s="7">
        <v>606</v>
      </c>
      <c r="B618" s="6"/>
      <c r="C618" s="11"/>
      <c r="D618" s="220"/>
      <c r="E618" s="11"/>
      <c r="F618" s="205" t="str">
        <f t="shared" si="18"/>
        <v>N/A</v>
      </c>
      <c r="G618" s="6"/>
      <c r="AA618" s="14" t="str">
        <f t="shared" si="19"/>
        <v/>
      </c>
      <c r="AB618" s="14" t="str">
        <f>IF(LEN($AA618)=0,"N",IF(LEN($AA618)&gt;1,"Error -- Availability entered in an incorrect format",IF($AA618='Control Panel'!$F$36,$AA618,IF($AA618='Control Panel'!$F$37,$AA618,IF($AA618='Control Panel'!$F$38,$AA618,IF($AA618='Control Panel'!$F$39,$AA618,IF($AA618='Control Panel'!$F$40,$AA618,IF($AA618='Control Panel'!$F$41,$AA618,"Error -- Availability entered in an incorrect format"))))))))</f>
        <v>N</v>
      </c>
    </row>
    <row r="619" spans="1:28" s="14" customFormat="1" x14ac:dyDescent="0.25">
      <c r="A619" s="7">
        <v>607</v>
      </c>
      <c r="B619" s="6"/>
      <c r="C619" s="11"/>
      <c r="D619" s="220"/>
      <c r="E619" s="11"/>
      <c r="F619" s="205" t="str">
        <f t="shared" si="18"/>
        <v>N/A</v>
      </c>
      <c r="G619" s="6"/>
      <c r="AA619" s="14" t="str">
        <f t="shared" si="19"/>
        <v/>
      </c>
      <c r="AB619" s="14" t="str">
        <f>IF(LEN($AA619)=0,"N",IF(LEN($AA619)&gt;1,"Error -- Availability entered in an incorrect format",IF($AA619='Control Panel'!$F$36,$AA619,IF($AA619='Control Panel'!$F$37,$AA619,IF($AA619='Control Panel'!$F$38,$AA619,IF($AA619='Control Panel'!$F$39,$AA619,IF($AA619='Control Panel'!$F$40,$AA619,IF($AA619='Control Panel'!$F$41,$AA619,"Error -- Availability entered in an incorrect format"))))))))</f>
        <v>N</v>
      </c>
    </row>
    <row r="620" spans="1:28" s="14" customFormat="1" x14ac:dyDescent="0.25">
      <c r="A620" s="7">
        <v>608</v>
      </c>
      <c r="B620" s="6"/>
      <c r="C620" s="11"/>
      <c r="D620" s="220"/>
      <c r="E620" s="11"/>
      <c r="F620" s="205" t="str">
        <f t="shared" si="18"/>
        <v>N/A</v>
      </c>
      <c r="G620" s="6"/>
      <c r="AA620" s="14" t="str">
        <f t="shared" si="19"/>
        <v/>
      </c>
      <c r="AB620" s="14" t="str">
        <f>IF(LEN($AA620)=0,"N",IF(LEN($AA620)&gt;1,"Error -- Availability entered in an incorrect format",IF($AA620='Control Panel'!$F$36,$AA620,IF($AA620='Control Panel'!$F$37,$AA620,IF($AA620='Control Panel'!$F$38,$AA620,IF($AA620='Control Panel'!$F$39,$AA620,IF($AA620='Control Panel'!$F$40,$AA620,IF($AA620='Control Panel'!$F$41,$AA620,"Error -- Availability entered in an incorrect format"))))))))</f>
        <v>N</v>
      </c>
    </row>
    <row r="621" spans="1:28" s="14" customFormat="1" x14ac:dyDescent="0.25">
      <c r="A621" s="7">
        <v>609</v>
      </c>
      <c r="B621" s="6"/>
      <c r="C621" s="11"/>
      <c r="D621" s="220"/>
      <c r="E621" s="11"/>
      <c r="F621" s="205" t="str">
        <f t="shared" si="18"/>
        <v>N/A</v>
      </c>
      <c r="G621" s="6"/>
      <c r="AA621" s="14" t="str">
        <f t="shared" si="19"/>
        <v/>
      </c>
      <c r="AB621" s="14" t="str">
        <f>IF(LEN($AA621)=0,"N",IF(LEN($AA621)&gt;1,"Error -- Availability entered in an incorrect format",IF($AA621='Control Panel'!$F$36,$AA621,IF($AA621='Control Panel'!$F$37,$AA621,IF($AA621='Control Panel'!$F$38,$AA621,IF($AA621='Control Panel'!$F$39,$AA621,IF($AA621='Control Panel'!$F$40,$AA621,IF($AA621='Control Panel'!$F$41,$AA621,"Error -- Availability entered in an incorrect format"))))))))</f>
        <v>N</v>
      </c>
    </row>
    <row r="622" spans="1:28" s="14" customFormat="1" x14ac:dyDescent="0.25">
      <c r="A622" s="7">
        <v>610</v>
      </c>
      <c r="B622" s="6"/>
      <c r="C622" s="11"/>
      <c r="D622" s="220"/>
      <c r="E622" s="11"/>
      <c r="F622" s="205" t="str">
        <f t="shared" si="18"/>
        <v>N/A</v>
      </c>
      <c r="G622" s="6"/>
      <c r="AA622" s="14" t="str">
        <f t="shared" si="19"/>
        <v/>
      </c>
      <c r="AB622" s="14" t="str">
        <f>IF(LEN($AA622)=0,"N",IF(LEN($AA622)&gt;1,"Error -- Availability entered in an incorrect format",IF($AA622='Control Panel'!$F$36,$AA622,IF($AA622='Control Panel'!$F$37,$AA622,IF($AA622='Control Panel'!$F$38,$AA622,IF($AA622='Control Panel'!$F$39,$AA622,IF($AA622='Control Panel'!$F$40,$AA622,IF($AA622='Control Panel'!$F$41,$AA622,"Error -- Availability entered in an incorrect format"))))))))</f>
        <v>N</v>
      </c>
    </row>
    <row r="623" spans="1:28" s="14" customFormat="1" x14ac:dyDescent="0.25">
      <c r="A623" s="7">
        <v>611</v>
      </c>
      <c r="B623" s="6"/>
      <c r="C623" s="11"/>
      <c r="D623" s="220"/>
      <c r="E623" s="11"/>
      <c r="F623" s="205" t="str">
        <f t="shared" si="18"/>
        <v>N/A</v>
      </c>
      <c r="G623" s="6"/>
      <c r="AA623" s="14" t="str">
        <f t="shared" si="19"/>
        <v/>
      </c>
      <c r="AB623" s="14" t="str">
        <f>IF(LEN($AA623)=0,"N",IF(LEN($AA623)&gt;1,"Error -- Availability entered in an incorrect format",IF($AA623='Control Panel'!$F$36,$AA623,IF($AA623='Control Panel'!$F$37,$AA623,IF($AA623='Control Panel'!$F$38,$AA623,IF($AA623='Control Panel'!$F$39,$AA623,IF($AA623='Control Panel'!$F$40,$AA623,IF($AA623='Control Panel'!$F$41,$AA623,"Error -- Availability entered in an incorrect format"))))))))</f>
        <v>N</v>
      </c>
    </row>
    <row r="624" spans="1:28" s="14" customFormat="1" x14ac:dyDescent="0.25">
      <c r="A624" s="7">
        <v>612</v>
      </c>
      <c r="B624" s="6"/>
      <c r="C624" s="11"/>
      <c r="D624" s="220"/>
      <c r="E624" s="11"/>
      <c r="F624" s="205" t="str">
        <f t="shared" si="18"/>
        <v>N/A</v>
      </c>
      <c r="G624" s="6"/>
      <c r="AA624" s="14" t="str">
        <f t="shared" si="19"/>
        <v/>
      </c>
      <c r="AB624" s="14" t="str">
        <f>IF(LEN($AA624)=0,"N",IF(LEN($AA624)&gt;1,"Error -- Availability entered in an incorrect format",IF($AA624='Control Panel'!$F$36,$AA624,IF($AA624='Control Panel'!$F$37,$AA624,IF($AA624='Control Panel'!$F$38,$AA624,IF($AA624='Control Panel'!$F$39,$AA624,IF($AA624='Control Panel'!$F$40,$AA624,IF($AA624='Control Panel'!$F$41,$AA624,"Error -- Availability entered in an incorrect format"))))))))</f>
        <v>N</v>
      </c>
    </row>
    <row r="625" spans="1:28" s="14" customFormat="1" x14ac:dyDescent="0.25">
      <c r="A625" s="7">
        <v>613</v>
      </c>
      <c r="B625" s="6"/>
      <c r="C625" s="11"/>
      <c r="D625" s="220"/>
      <c r="E625" s="11"/>
      <c r="F625" s="205" t="str">
        <f t="shared" si="18"/>
        <v>N/A</v>
      </c>
      <c r="G625" s="6"/>
      <c r="AA625" s="14" t="str">
        <f t="shared" si="19"/>
        <v/>
      </c>
      <c r="AB625" s="14" t="str">
        <f>IF(LEN($AA625)=0,"N",IF(LEN($AA625)&gt;1,"Error -- Availability entered in an incorrect format",IF($AA625='Control Panel'!$F$36,$AA625,IF($AA625='Control Panel'!$F$37,$AA625,IF($AA625='Control Panel'!$F$38,$AA625,IF($AA625='Control Panel'!$F$39,$AA625,IF($AA625='Control Panel'!$F$40,$AA625,IF($AA625='Control Panel'!$F$41,$AA625,"Error -- Availability entered in an incorrect format"))))))))</f>
        <v>N</v>
      </c>
    </row>
    <row r="626" spans="1:28" s="14" customFormat="1" x14ac:dyDescent="0.25">
      <c r="A626" s="7">
        <v>614</v>
      </c>
      <c r="B626" s="6"/>
      <c r="C626" s="11"/>
      <c r="D626" s="220"/>
      <c r="E626" s="11"/>
      <c r="F626" s="205" t="str">
        <f t="shared" si="18"/>
        <v>N/A</v>
      </c>
      <c r="G626" s="6"/>
      <c r="AA626" s="14" t="str">
        <f t="shared" si="19"/>
        <v/>
      </c>
      <c r="AB626" s="14" t="str">
        <f>IF(LEN($AA626)=0,"N",IF(LEN($AA626)&gt;1,"Error -- Availability entered in an incorrect format",IF($AA626='Control Panel'!$F$36,$AA626,IF($AA626='Control Panel'!$F$37,$AA626,IF($AA626='Control Panel'!$F$38,$AA626,IF($AA626='Control Panel'!$F$39,$AA626,IF($AA626='Control Panel'!$F$40,$AA626,IF($AA626='Control Panel'!$F$41,$AA626,"Error -- Availability entered in an incorrect format"))))))))</f>
        <v>N</v>
      </c>
    </row>
    <row r="627" spans="1:28" s="14" customFormat="1" x14ac:dyDescent="0.25">
      <c r="A627" s="7">
        <v>615</v>
      </c>
      <c r="B627" s="6"/>
      <c r="C627" s="11"/>
      <c r="D627" s="220"/>
      <c r="E627" s="11"/>
      <c r="F627" s="205" t="str">
        <f t="shared" si="18"/>
        <v>N/A</v>
      </c>
      <c r="G627" s="6"/>
      <c r="AA627" s="14" t="str">
        <f t="shared" si="19"/>
        <v/>
      </c>
      <c r="AB627" s="14" t="str">
        <f>IF(LEN($AA627)=0,"N",IF(LEN($AA627)&gt;1,"Error -- Availability entered in an incorrect format",IF($AA627='Control Panel'!$F$36,$AA627,IF($AA627='Control Panel'!$F$37,$AA627,IF($AA627='Control Panel'!$F$38,$AA627,IF($AA627='Control Panel'!$F$39,$AA627,IF($AA627='Control Panel'!$F$40,$AA627,IF($AA627='Control Panel'!$F$41,$AA627,"Error -- Availability entered in an incorrect format"))))))))</f>
        <v>N</v>
      </c>
    </row>
    <row r="628" spans="1:28" s="14" customFormat="1" x14ac:dyDescent="0.25">
      <c r="A628" s="7">
        <v>616</v>
      </c>
      <c r="B628" s="6"/>
      <c r="C628" s="11"/>
      <c r="D628" s="220"/>
      <c r="E628" s="11"/>
      <c r="F628" s="205" t="str">
        <f t="shared" si="18"/>
        <v>N/A</v>
      </c>
      <c r="G628" s="6"/>
      <c r="AA628" s="14" t="str">
        <f t="shared" si="19"/>
        <v/>
      </c>
      <c r="AB628" s="14" t="str">
        <f>IF(LEN($AA628)=0,"N",IF(LEN($AA628)&gt;1,"Error -- Availability entered in an incorrect format",IF($AA628='Control Panel'!$F$36,$AA628,IF($AA628='Control Panel'!$F$37,$AA628,IF($AA628='Control Panel'!$F$38,$AA628,IF($AA628='Control Panel'!$F$39,$AA628,IF($AA628='Control Panel'!$F$40,$AA628,IF($AA628='Control Panel'!$F$41,$AA628,"Error -- Availability entered in an incorrect format"))))))))</f>
        <v>N</v>
      </c>
    </row>
    <row r="629" spans="1:28" s="14" customFormat="1" x14ac:dyDescent="0.25">
      <c r="A629" s="7">
        <v>617</v>
      </c>
      <c r="B629" s="6"/>
      <c r="C629" s="11"/>
      <c r="D629" s="220"/>
      <c r="E629" s="11"/>
      <c r="F629" s="205" t="str">
        <f t="shared" si="18"/>
        <v>N/A</v>
      </c>
      <c r="G629" s="6"/>
      <c r="AA629" s="14" t="str">
        <f t="shared" si="19"/>
        <v/>
      </c>
      <c r="AB629" s="14" t="str">
        <f>IF(LEN($AA629)=0,"N",IF(LEN($AA629)&gt;1,"Error -- Availability entered in an incorrect format",IF($AA629='Control Panel'!$F$36,$AA629,IF($AA629='Control Panel'!$F$37,$AA629,IF($AA629='Control Panel'!$F$38,$AA629,IF($AA629='Control Panel'!$F$39,$AA629,IF($AA629='Control Panel'!$F$40,$AA629,IF($AA629='Control Panel'!$F$41,$AA629,"Error -- Availability entered in an incorrect format"))))))))</f>
        <v>N</v>
      </c>
    </row>
    <row r="630" spans="1:28" s="14" customFormat="1" x14ac:dyDescent="0.25">
      <c r="A630" s="7">
        <v>618</v>
      </c>
      <c r="B630" s="6"/>
      <c r="C630" s="11"/>
      <c r="D630" s="220"/>
      <c r="E630" s="11"/>
      <c r="F630" s="205" t="str">
        <f t="shared" si="18"/>
        <v>N/A</v>
      </c>
      <c r="G630" s="6"/>
      <c r="AA630" s="14" t="str">
        <f t="shared" si="19"/>
        <v/>
      </c>
      <c r="AB630" s="14" t="str">
        <f>IF(LEN($AA630)=0,"N",IF(LEN($AA630)&gt;1,"Error -- Availability entered in an incorrect format",IF($AA630='Control Panel'!$F$36,$AA630,IF($AA630='Control Panel'!$F$37,$AA630,IF($AA630='Control Panel'!$F$38,$AA630,IF($AA630='Control Panel'!$F$39,$AA630,IF($AA630='Control Panel'!$F$40,$AA630,IF($AA630='Control Panel'!$F$41,$AA630,"Error -- Availability entered in an incorrect format"))))))))</f>
        <v>N</v>
      </c>
    </row>
    <row r="631" spans="1:28" s="14" customFormat="1" x14ac:dyDescent="0.25">
      <c r="A631" s="7">
        <v>619</v>
      </c>
      <c r="B631" s="6"/>
      <c r="C631" s="11"/>
      <c r="D631" s="220"/>
      <c r="E631" s="11"/>
      <c r="F631" s="205" t="str">
        <f t="shared" si="18"/>
        <v>N/A</v>
      </c>
      <c r="G631" s="6"/>
      <c r="AA631" s="14" t="str">
        <f t="shared" si="19"/>
        <v/>
      </c>
      <c r="AB631" s="14" t="str">
        <f>IF(LEN($AA631)=0,"N",IF(LEN($AA631)&gt;1,"Error -- Availability entered in an incorrect format",IF($AA631='Control Panel'!$F$36,$AA631,IF($AA631='Control Panel'!$F$37,$AA631,IF($AA631='Control Panel'!$F$38,$AA631,IF($AA631='Control Panel'!$F$39,$AA631,IF($AA631='Control Panel'!$F$40,$AA631,IF($AA631='Control Panel'!$F$41,$AA631,"Error -- Availability entered in an incorrect format"))))))))</f>
        <v>N</v>
      </c>
    </row>
    <row r="632" spans="1:28" s="14" customFormat="1" x14ac:dyDescent="0.25">
      <c r="A632" s="7">
        <v>620</v>
      </c>
      <c r="B632" s="6"/>
      <c r="C632" s="11"/>
      <c r="D632" s="220"/>
      <c r="E632" s="11"/>
      <c r="F632" s="205" t="str">
        <f t="shared" si="18"/>
        <v>N/A</v>
      </c>
      <c r="G632" s="6"/>
      <c r="AA632" s="14" t="str">
        <f t="shared" si="19"/>
        <v/>
      </c>
      <c r="AB632" s="14" t="str">
        <f>IF(LEN($AA632)=0,"N",IF(LEN($AA632)&gt;1,"Error -- Availability entered in an incorrect format",IF($AA632='Control Panel'!$F$36,$AA632,IF($AA632='Control Panel'!$F$37,$AA632,IF($AA632='Control Panel'!$F$38,$AA632,IF($AA632='Control Panel'!$F$39,$AA632,IF($AA632='Control Panel'!$F$40,$AA632,IF($AA632='Control Panel'!$F$41,$AA632,"Error -- Availability entered in an incorrect format"))))))))</f>
        <v>N</v>
      </c>
    </row>
    <row r="633" spans="1:28" s="14" customFormat="1" x14ac:dyDescent="0.25">
      <c r="A633" s="7">
        <v>621</v>
      </c>
      <c r="B633" s="6"/>
      <c r="C633" s="11"/>
      <c r="D633" s="220"/>
      <c r="E633" s="11"/>
      <c r="F633" s="205" t="str">
        <f t="shared" si="18"/>
        <v>N/A</v>
      </c>
      <c r="G633" s="6"/>
      <c r="AA633" s="14" t="str">
        <f t="shared" si="19"/>
        <v/>
      </c>
      <c r="AB633" s="14" t="str">
        <f>IF(LEN($AA633)=0,"N",IF(LEN($AA633)&gt;1,"Error -- Availability entered in an incorrect format",IF($AA633='Control Panel'!$F$36,$AA633,IF($AA633='Control Panel'!$F$37,$AA633,IF($AA633='Control Panel'!$F$38,$AA633,IF($AA633='Control Panel'!$F$39,$AA633,IF($AA633='Control Panel'!$F$40,$AA633,IF($AA633='Control Panel'!$F$41,$AA633,"Error -- Availability entered in an incorrect format"))))))))</f>
        <v>N</v>
      </c>
    </row>
    <row r="634" spans="1:28" s="14" customFormat="1" x14ac:dyDescent="0.25">
      <c r="A634" s="7">
        <v>622</v>
      </c>
      <c r="B634" s="6"/>
      <c r="C634" s="11"/>
      <c r="D634" s="220"/>
      <c r="E634" s="11"/>
      <c r="F634" s="205" t="str">
        <f t="shared" si="18"/>
        <v>N/A</v>
      </c>
      <c r="G634" s="6"/>
      <c r="AA634" s="14" t="str">
        <f t="shared" si="19"/>
        <v/>
      </c>
      <c r="AB634" s="14" t="str">
        <f>IF(LEN($AA634)=0,"N",IF(LEN($AA634)&gt;1,"Error -- Availability entered in an incorrect format",IF($AA634='Control Panel'!$F$36,$AA634,IF($AA634='Control Panel'!$F$37,$AA634,IF($AA634='Control Panel'!$F$38,$AA634,IF($AA634='Control Panel'!$F$39,$AA634,IF($AA634='Control Panel'!$F$40,$AA634,IF($AA634='Control Panel'!$F$41,$AA634,"Error -- Availability entered in an incorrect format"))))))))</f>
        <v>N</v>
      </c>
    </row>
    <row r="635" spans="1:28" s="14" customFormat="1" x14ac:dyDescent="0.25">
      <c r="A635" s="7">
        <v>623</v>
      </c>
      <c r="B635" s="6"/>
      <c r="C635" s="11"/>
      <c r="D635" s="220"/>
      <c r="E635" s="11"/>
      <c r="F635" s="205" t="str">
        <f t="shared" si="18"/>
        <v>N/A</v>
      </c>
      <c r="G635" s="6"/>
      <c r="AA635" s="14" t="str">
        <f t="shared" si="19"/>
        <v/>
      </c>
      <c r="AB635" s="14" t="str">
        <f>IF(LEN($AA635)=0,"N",IF(LEN($AA635)&gt;1,"Error -- Availability entered in an incorrect format",IF($AA635='Control Panel'!$F$36,$AA635,IF($AA635='Control Panel'!$F$37,$AA635,IF($AA635='Control Panel'!$F$38,$AA635,IF($AA635='Control Panel'!$F$39,$AA635,IF($AA635='Control Panel'!$F$40,$AA635,IF($AA635='Control Panel'!$F$41,$AA635,"Error -- Availability entered in an incorrect format"))))))))</f>
        <v>N</v>
      </c>
    </row>
    <row r="636" spans="1:28" s="14" customFormat="1" x14ac:dyDescent="0.25">
      <c r="A636" s="7">
        <v>624</v>
      </c>
      <c r="B636" s="6"/>
      <c r="C636" s="11"/>
      <c r="D636" s="220"/>
      <c r="E636" s="11"/>
      <c r="F636" s="205" t="str">
        <f t="shared" si="18"/>
        <v>N/A</v>
      </c>
      <c r="G636" s="6"/>
      <c r="AA636" s="14" t="str">
        <f t="shared" si="19"/>
        <v/>
      </c>
      <c r="AB636" s="14" t="str">
        <f>IF(LEN($AA636)=0,"N",IF(LEN($AA636)&gt;1,"Error -- Availability entered in an incorrect format",IF($AA636='Control Panel'!$F$36,$AA636,IF($AA636='Control Panel'!$F$37,$AA636,IF($AA636='Control Panel'!$F$38,$AA636,IF($AA636='Control Panel'!$F$39,$AA636,IF($AA636='Control Panel'!$F$40,$AA636,IF($AA636='Control Panel'!$F$41,$AA636,"Error -- Availability entered in an incorrect format"))))))))</f>
        <v>N</v>
      </c>
    </row>
    <row r="637" spans="1:28" s="14" customFormat="1" x14ac:dyDescent="0.25">
      <c r="A637" s="7">
        <v>625</v>
      </c>
      <c r="B637" s="6"/>
      <c r="C637" s="11"/>
      <c r="D637" s="220"/>
      <c r="E637" s="11"/>
      <c r="F637" s="205" t="str">
        <f t="shared" si="18"/>
        <v>N/A</v>
      </c>
      <c r="G637" s="6"/>
      <c r="AA637" s="14" t="str">
        <f t="shared" si="19"/>
        <v/>
      </c>
      <c r="AB637" s="14" t="str">
        <f>IF(LEN($AA637)=0,"N",IF(LEN($AA637)&gt;1,"Error -- Availability entered in an incorrect format",IF($AA637='Control Panel'!$F$36,$AA637,IF($AA637='Control Panel'!$F$37,$AA637,IF($AA637='Control Panel'!$F$38,$AA637,IF($AA637='Control Panel'!$F$39,$AA637,IF($AA637='Control Panel'!$F$40,$AA637,IF($AA637='Control Panel'!$F$41,$AA637,"Error -- Availability entered in an incorrect format"))))))))</f>
        <v>N</v>
      </c>
    </row>
    <row r="638" spans="1:28" s="14" customFormat="1" x14ac:dyDescent="0.25">
      <c r="A638" s="7">
        <v>626</v>
      </c>
      <c r="B638" s="6"/>
      <c r="C638" s="11"/>
      <c r="D638" s="220"/>
      <c r="E638" s="11"/>
      <c r="F638" s="205" t="str">
        <f t="shared" si="18"/>
        <v>N/A</v>
      </c>
      <c r="G638" s="6"/>
      <c r="AA638" s="14" t="str">
        <f t="shared" si="19"/>
        <v/>
      </c>
      <c r="AB638" s="14" t="str">
        <f>IF(LEN($AA638)=0,"N",IF(LEN($AA638)&gt;1,"Error -- Availability entered in an incorrect format",IF($AA638='Control Panel'!$F$36,$AA638,IF($AA638='Control Panel'!$F$37,$AA638,IF($AA638='Control Panel'!$F$38,$AA638,IF($AA638='Control Panel'!$F$39,$AA638,IF($AA638='Control Panel'!$F$40,$AA638,IF($AA638='Control Panel'!$F$41,$AA638,"Error -- Availability entered in an incorrect format"))))))))</f>
        <v>N</v>
      </c>
    </row>
    <row r="639" spans="1:28" s="14" customFormat="1" x14ac:dyDescent="0.25">
      <c r="A639" s="7">
        <v>627</v>
      </c>
      <c r="B639" s="6"/>
      <c r="C639" s="11"/>
      <c r="D639" s="220"/>
      <c r="E639" s="11"/>
      <c r="F639" s="205" t="str">
        <f t="shared" si="18"/>
        <v>N/A</v>
      </c>
      <c r="G639" s="6"/>
      <c r="AA639" s="14" t="str">
        <f t="shared" si="19"/>
        <v/>
      </c>
      <c r="AB639" s="14" t="str">
        <f>IF(LEN($AA639)=0,"N",IF(LEN($AA639)&gt;1,"Error -- Availability entered in an incorrect format",IF($AA639='Control Panel'!$F$36,$AA639,IF($AA639='Control Panel'!$F$37,$AA639,IF($AA639='Control Panel'!$F$38,$AA639,IF($AA639='Control Panel'!$F$39,$AA639,IF($AA639='Control Panel'!$F$40,$AA639,IF($AA639='Control Panel'!$F$41,$AA639,"Error -- Availability entered in an incorrect format"))))))))</f>
        <v>N</v>
      </c>
    </row>
    <row r="640" spans="1:28" s="14" customFormat="1" x14ac:dyDescent="0.25">
      <c r="A640" s="7">
        <v>628</v>
      </c>
      <c r="B640" s="6"/>
      <c r="C640" s="11"/>
      <c r="D640" s="220"/>
      <c r="E640" s="11"/>
      <c r="F640" s="205" t="str">
        <f t="shared" si="18"/>
        <v>N/A</v>
      </c>
      <c r="G640" s="6"/>
      <c r="AA640" s="14" t="str">
        <f t="shared" si="19"/>
        <v/>
      </c>
      <c r="AB640" s="14" t="str">
        <f>IF(LEN($AA640)=0,"N",IF(LEN($AA640)&gt;1,"Error -- Availability entered in an incorrect format",IF($AA640='Control Panel'!$F$36,$AA640,IF($AA640='Control Panel'!$F$37,$AA640,IF($AA640='Control Panel'!$F$38,$AA640,IF($AA640='Control Panel'!$F$39,$AA640,IF($AA640='Control Panel'!$F$40,$AA640,IF($AA640='Control Panel'!$F$41,$AA640,"Error -- Availability entered in an incorrect format"))))))))</f>
        <v>N</v>
      </c>
    </row>
    <row r="641" spans="1:28" s="14" customFormat="1" x14ac:dyDescent="0.25">
      <c r="A641" s="7">
        <v>629</v>
      </c>
      <c r="B641" s="6"/>
      <c r="C641" s="11"/>
      <c r="D641" s="220"/>
      <c r="E641" s="11"/>
      <c r="F641" s="205" t="str">
        <f t="shared" si="18"/>
        <v>N/A</v>
      </c>
      <c r="G641" s="6"/>
      <c r="AA641" s="14" t="str">
        <f t="shared" si="19"/>
        <v/>
      </c>
      <c r="AB641" s="14" t="str">
        <f>IF(LEN($AA641)=0,"N",IF(LEN($AA641)&gt;1,"Error -- Availability entered in an incorrect format",IF($AA641='Control Panel'!$F$36,$AA641,IF($AA641='Control Panel'!$F$37,$AA641,IF($AA641='Control Panel'!$F$38,$AA641,IF($AA641='Control Panel'!$F$39,$AA641,IF($AA641='Control Panel'!$F$40,$AA641,IF($AA641='Control Panel'!$F$41,$AA641,"Error -- Availability entered in an incorrect format"))))))))</f>
        <v>N</v>
      </c>
    </row>
    <row r="642" spans="1:28" s="14" customFormat="1" x14ac:dyDescent="0.25">
      <c r="A642" s="7">
        <v>630</v>
      </c>
      <c r="B642" s="6"/>
      <c r="C642" s="11"/>
      <c r="D642" s="220"/>
      <c r="E642" s="11"/>
      <c r="F642" s="205" t="str">
        <f t="shared" si="18"/>
        <v>N/A</v>
      </c>
      <c r="G642" s="6"/>
      <c r="AA642" s="14" t="str">
        <f t="shared" si="19"/>
        <v/>
      </c>
      <c r="AB642" s="14" t="str">
        <f>IF(LEN($AA642)=0,"N",IF(LEN($AA642)&gt;1,"Error -- Availability entered in an incorrect format",IF($AA642='Control Panel'!$F$36,$AA642,IF($AA642='Control Panel'!$F$37,$AA642,IF($AA642='Control Panel'!$F$38,$AA642,IF($AA642='Control Panel'!$F$39,$AA642,IF($AA642='Control Panel'!$F$40,$AA642,IF($AA642='Control Panel'!$F$41,$AA642,"Error -- Availability entered in an incorrect format"))))))))</f>
        <v>N</v>
      </c>
    </row>
    <row r="643" spans="1:28" s="14" customFormat="1" x14ac:dyDescent="0.25">
      <c r="A643" s="7">
        <v>631</v>
      </c>
      <c r="B643" s="6"/>
      <c r="C643" s="11"/>
      <c r="D643" s="220"/>
      <c r="E643" s="11"/>
      <c r="F643" s="205" t="str">
        <f t="shared" si="18"/>
        <v>N/A</v>
      </c>
      <c r="G643" s="6"/>
      <c r="AA643" s="14" t="str">
        <f t="shared" si="19"/>
        <v/>
      </c>
      <c r="AB643" s="14" t="str">
        <f>IF(LEN($AA643)=0,"N",IF(LEN($AA643)&gt;1,"Error -- Availability entered in an incorrect format",IF($AA643='Control Panel'!$F$36,$AA643,IF($AA643='Control Panel'!$F$37,$AA643,IF($AA643='Control Panel'!$F$38,$AA643,IF($AA643='Control Panel'!$F$39,$AA643,IF($AA643='Control Panel'!$F$40,$AA643,IF($AA643='Control Panel'!$F$41,$AA643,"Error -- Availability entered in an incorrect format"))))))))</f>
        <v>N</v>
      </c>
    </row>
    <row r="644" spans="1:28" s="14" customFormat="1" x14ac:dyDescent="0.25">
      <c r="A644" s="7">
        <v>632</v>
      </c>
      <c r="B644" s="6"/>
      <c r="C644" s="11"/>
      <c r="D644" s="220"/>
      <c r="E644" s="11"/>
      <c r="F644" s="205" t="str">
        <f t="shared" si="18"/>
        <v>N/A</v>
      </c>
      <c r="G644" s="6"/>
      <c r="AA644" s="14" t="str">
        <f t="shared" si="19"/>
        <v/>
      </c>
      <c r="AB644" s="14" t="str">
        <f>IF(LEN($AA644)=0,"N",IF(LEN($AA644)&gt;1,"Error -- Availability entered in an incorrect format",IF($AA644='Control Panel'!$F$36,$AA644,IF($AA644='Control Panel'!$F$37,$AA644,IF($AA644='Control Panel'!$F$38,$AA644,IF($AA644='Control Panel'!$F$39,$AA644,IF($AA644='Control Panel'!$F$40,$AA644,IF($AA644='Control Panel'!$F$41,$AA644,"Error -- Availability entered in an incorrect format"))))))))</f>
        <v>N</v>
      </c>
    </row>
    <row r="645" spans="1:28" s="14" customFormat="1" x14ac:dyDescent="0.25">
      <c r="A645" s="7">
        <v>633</v>
      </c>
      <c r="B645" s="6"/>
      <c r="C645" s="11"/>
      <c r="D645" s="220"/>
      <c r="E645" s="11"/>
      <c r="F645" s="205" t="str">
        <f t="shared" si="18"/>
        <v>N/A</v>
      </c>
      <c r="G645" s="6"/>
      <c r="AA645" s="14" t="str">
        <f t="shared" si="19"/>
        <v/>
      </c>
      <c r="AB645" s="14" t="str">
        <f>IF(LEN($AA645)=0,"N",IF(LEN($AA645)&gt;1,"Error -- Availability entered in an incorrect format",IF($AA645='Control Panel'!$F$36,$AA645,IF($AA645='Control Panel'!$F$37,$AA645,IF($AA645='Control Panel'!$F$38,$AA645,IF($AA645='Control Panel'!$F$39,$AA645,IF($AA645='Control Panel'!$F$40,$AA645,IF($AA645='Control Panel'!$F$41,$AA645,"Error -- Availability entered in an incorrect format"))))))))</f>
        <v>N</v>
      </c>
    </row>
    <row r="646" spans="1:28" s="14" customFormat="1" x14ac:dyDescent="0.25">
      <c r="A646" s="7">
        <v>634</v>
      </c>
      <c r="B646" s="6"/>
      <c r="C646" s="11"/>
      <c r="D646" s="220"/>
      <c r="E646" s="11"/>
      <c r="F646" s="205" t="str">
        <f t="shared" si="18"/>
        <v>N/A</v>
      </c>
      <c r="G646" s="6"/>
      <c r="AA646" s="14" t="str">
        <f t="shared" si="19"/>
        <v/>
      </c>
      <c r="AB646" s="14" t="str">
        <f>IF(LEN($AA646)=0,"N",IF(LEN($AA646)&gt;1,"Error -- Availability entered in an incorrect format",IF($AA646='Control Panel'!$F$36,$AA646,IF($AA646='Control Panel'!$F$37,$AA646,IF($AA646='Control Panel'!$F$38,$AA646,IF($AA646='Control Panel'!$F$39,$AA646,IF($AA646='Control Panel'!$F$40,$AA646,IF($AA646='Control Panel'!$F$41,$AA646,"Error -- Availability entered in an incorrect format"))))))))</f>
        <v>N</v>
      </c>
    </row>
    <row r="647" spans="1:28" s="14" customFormat="1" x14ac:dyDescent="0.25">
      <c r="A647" s="7">
        <v>635</v>
      </c>
      <c r="B647" s="6"/>
      <c r="C647" s="11"/>
      <c r="D647" s="220"/>
      <c r="E647" s="11"/>
      <c r="F647" s="205" t="str">
        <f t="shared" si="18"/>
        <v>N/A</v>
      </c>
      <c r="G647" s="6"/>
      <c r="AA647" s="14" t="str">
        <f t="shared" si="19"/>
        <v/>
      </c>
      <c r="AB647" s="14" t="str">
        <f>IF(LEN($AA647)=0,"N",IF(LEN($AA647)&gt;1,"Error -- Availability entered in an incorrect format",IF($AA647='Control Panel'!$F$36,$AA647,IF($AA647='Control Panel'!$F$37,$AA647,IF($AA647='Control Panel'!$F$38,$AA647,IF($AA647='Control Panel'!$F$39,$AA647,IF($AA647='Control Panel'!$F$40,$AA647,IF($AA647='Control Panel'!$F$41,$AA647,"Error -- Availability entered in an incorrect format"))))))))</f>
        <v>N</v>
      </c>
    </row>
    <row r="648" spans="1:28" s="14" customFormat="1" x14ac:dyDescent="0.25">
      <c r="A648" s="7">
        <v>636</v>
      </c>
      <c r="B648" s="6"/>
      <c r="C648" s="11"/>
      <c r="D648" s="220"/>
      <c r="E648" s="11"/>
      <c r="F648" s="205" t="str">
        <f t="shared" si="18"/>
        <v>N/A</v>
      </c>
      <c r="G648" s="6"/>
      <c r="AA648" s="14" t="str">
        <f t="shared" si="19"/>
        <v/>
      </c>
      <c r="AB648" s="14" t="str">
        <f>IF(LEN($AA648)=0,"N",IF(LEN($AA648)&gt;1,"Error -- Availability entered in an incorrect format",IF($AA648='Control Panel'!$F$36,$AA648,IF($AA648='Control Panel'!$F$37,$AA648,IF($AA648='Control Panel'!$F$38,$AA648,IF($AA648='Control Panel'!$F$39,$AA648,IF($AA648='Control Panel'!$F$40,$AA648,IF($AA648='Control Panel'!$F$41,$AA648,"Error -- Availability entered in an incorrect format"))))))))</f>
        <v>N</v>
      </c>
    </row>
    <row r="649" spans="1:28" s="14" customFormat="1" x14ac:dyDescent="0.25">
      <c r="A649" s="7">
        <v>637</v>
      </c>
      <c r="B649" s="6"/>
      <c r="C649" s="11"/>
      <c r="D649" s="220"/>
      <c r="E649" s="11"/>
      <c r="F649" s="205" t="str">
        <f t="shared" si="18"/>
        <v>N/A</v>
      </c>
      <c r="G649" s="6"/>
      <c r="AA649" s="14" t="str">
        <f t="shared" si="19"/>
        <v/>
      </c>
      <c r="AB649" s="14" t="str">
        <f>IF(LEN($AA649)=0,"N",IF(LEN($AA649)&gt;1,"Error -- Availability entered in an incorrect format",IF($AA649='Control Panel'!$F$36,$AA649,IF($AA649='Control Panel'!$F$37,$AA649,IF($AA649='Control Panel'!$F$38,$AA649,IF($AA649='Control Panel'!$F$39,$AA649,IF($AA649='Control Panel'!$F$40,$AA649,IF($AA649='Control Panel'!$F$41,$AA649,"Error -- Availability entered in an incorrect format"))))))))</f>
        <v>N</v>
      </c>
    </row>
    <row r="650" spans="1:28" s="14" customFormat="1" x14ac:dyDescent="0.25">
      <c r="A650" s="7">
        <v>638</v>
      </c>
      <c r="B650" s="6"/>
      <c r="C650" s="11"/>
      <c r="D650" s="220"/>
      <c r="E650" s="11"/>
      <c r="F650" s="205" t="str">
        <f t="shared" si="18"/>
        <v>N/A</v>
      </c>
      <c r="G650" s="6"/>
      <c r="AA650" s="14" t="str">
        <f t="shared" si="19"/>
        <v/>
      </c>
      <c r="AB650" s="14" t="str">
        <f>IF(LEN($AA650)=0,"N",IF(LEN($AA650)&gt;1,"Error -- Availability entered in an incorrect format",IF($AA650='Control Panel'!$F$36,$AA650,IF($AA650='Control Panel'!$F$37,$AA650,IF($AA650='Control Panel'!$F$38,$AA650,IF($AA650='Control Panel'!$F$39,$AA650,IF($AA650='Control Panel'!$F$40,$AA650,IF($AA650='Control Panel'!$F$41,$AA650,"Error -- Availability entered in an incorrect format"))))))))</f>
        <v>N</v>
      </c>
    </row>
    <row r="651" spans="1:28" s="14" customFormat="1" x14ac:dyDescent="0.25">
      <c r="A651" s="7">
        <v>639</v>
      </c>
      <c r="B651" s="6"/>
      <c r="C651" s="11"/>
      <c r="D651" s="220"/>
      <c r="E651" s="11"/>
      <c r="F651" s="205" t="str">
        <f t="shared" si="18"/>
        <v>N/A</v>
      </c>
      <c r="G651" s="6"/>
      <c r="AA651" s="14" t="str">
        <f t="shared" si="19"/>
        <v/>
      </c>
      <c r="AB651" s="14" t="str">
        <f>IF(LEN($AA651)=0,"N",IF(LEN($AA651)&gt;1,"Error -- Availability entered in an incorrect format",IF($AA651='Control Panel'!$F$36,$AA651,IF($AA651='Control Panel'!$F$37,$AA651,IF($AA651='Control Panel'!$F$38,$AA651,IF($AA651='Control Panel'!$F$39,$AA651,IF($AA651='Control Panel'!$F$40,$AA651,IF($AA651='Control Panel'!$F$41,$AA651,"Error -- Availability entered in an incorrect format"))))))))</f>
        <v>N</v>
      </c>
    </row>
    <row r="652" spans="1:28" s="14" customFormat="1" x14ac:dyDescent="0.25">
      <c r="A652" s="7">
        <v>640</v>
      </c>
      <c r="B652" s="6"/>
      <c r="C652" s="11"/>
      <c r="D652" s="220"/>
      <c r="E652" s="11"/>
      <c r="F652" s="205" t="str">
        <f t="shared" si="18"/>
        <v>N/A</v>
      </c>
      <c r="G652" s="6"/>
      <c r="AA652" s="14" t="str">
        <f t="shared" si="19"/>
        <v/>
      </c>
      <c r="AB652" s="14" t="str">
        <f>IF(LEN($AA652)=0,"N",IF(LEN($AA652)&gt;1,"Error -- Availability entered in an incorrect format",IF($AA652='Control Panel'!$F$36,$AA652,IF($AA652='Control Panel'!$F$37,$AA652,IF($AA652='Control Panel'!$F$38,$AA652,IF($AA652='Control Panel'!$F$39,$AA652,IF($AA652='Control Panel'!$F$40,$AA652,IF($AA652='Control Panel'!$F$41,$AA652,"Error -- Availability entered in an incorrect format"))))))))</f>
        <v>N</v>
      </c>
    </row>
    <row r="653" spans="1:28" s="14" customFormat="1" x14ac:dyDescent="0.25">
      <c r="A653" s="7">
        <v>641</v>
      </c>
      <c r="B653" s="6"/>
      <c r="C653" s="11"/>
      <c r="D653" s="220"/>
      <c r="E653" s="11"/>
      <c r="F653" s="205" t="str">
        <f t="shared" si="18"/>
        <v>N/A</v>
      </c>
      <c r="G653" s="6"/>
      <c r="AA653" s="14" t="str">
        <f t="shared" si="19"/>
        <v/>
      </c>
      <c r="AB653" s="14" t="str">
        <f>IF(LEN($AA653)=0,"N",IF(LEN($AA653)&gt;1,"Error -- Availability entered in an incorrect format",IF($AA653='Control Panel'!$F$36,$AA653,IF($AA653='Control Panel'!$F$37,$AA653,IF($AA653='Control Panel'!$F$38,$AA653,IF($AA653='Control Panel'!$F$39,$AA653,IF($AA653='Control Panel'!$F$40,$AA653,IF($AA653='Control Panel'!$F$41,$AA653,"Error -- Availability entered in an incorrect format"))))))))</f>
        <v>N</v>
      </c>
    </row>
    <row r="654" spans="1:28" s="14" customFormat="1" x14ac:dyDescent="0.25">
      <c r="A654" s="7">
        <v>642</v>
      </c>
      <c r="B654" s="6"/>
      <c r="C654" s="11"/>
      <c r="D654" s="220"/>
      <c r="E654" s="11"/>
      <c r="F654" s="205" t="str">
        <f t="shared" ref="F654:F717" si="20">IF($D$10=$A$9,"N/A",$D$10)</f>
        <v>N/A</v>
      </c>
      <c r="G654" s="6"/>
      <c r="AA654" s="14" t="str">
        <f t="shared" ref="AA654:AA717" si="21">TRIM($D654)</f>
        <v/>
      </c>
      <c r="AB654" s="14" t="str">
        <f>IF(LEN($AA654)=0,"N",IF(LEN($AA654)&gt;1,"Error -- Availability entered in an incorrect format",IF($AA654='Control Panel'!$F$36,$AA654,IF($AA654='Control Panel'!$F$37,$AA654,IF($AA654='Control Panel'!$F$38,$AA654,IF($AA654='Control Panel'!$F$39,$AA654,IF($AA654='Control Panel'!$F$40,$AA654,IF($AA654='Control Panel'!$F$41,$AA654,"Error -- Availability entered in an incorrect format"))))))))</f>
        <v>N</v>
      </c>
    </row>
    <row r="655" spans="1:28" s="14" customFormat="1" x14ac:dyDescent="0.25">
      <c r="A655" s="7">
        <v>643</v>
      </c>
      <c r="B655" s="6"/>
      <c r="C655" s="11"/>
      <c r="D655" s="220"/>
      <c r="E655" s="11"/>
      <c r="F655" s="205" t="str">
        <f t="shared" si="20"/>
        <v>N/A</v>
      </c>
      <c r="G655" s="6"/>
      <c r="AA655" s="14" t="str">
        <f t="shared" si="21"/>
        <v/>
      </c>
      <c r="AB655" s="14" t="str">
        <f>IF(LEN($AA655)=0,"N",IF(LEN($AA655)&gt;1,"Error -- Availability entered in an incorrect format",IF($AA655='Control Panel'!$F$36,$AA655,IF($AA655='Control Panel'!$F$37,$AA655,IF($AA655='Control Panel'!$F$38,$AA655,IF($AA655='Control Panel'!$F$39,$AA655,IF($AA655='Control Panel'!$F$40,$AA655,IF($AA655='Control Panel'!$F$41,$AA655,"Error -- Availability entered in an incorrect format"))))))))</f>
        <v>N</v>
      </c>
    </row>
    <row r="656" spans="1:28" s="14" customFormat="1" x14ac:dyDescent="0.25">
      <c r="A656" s="7">
        <v>644</v>
      </c>
      <c r="B656" s="6"/>
      <c r="C656" s="11"/>
      <c r="D656" s="220"/>
      <c r="E656" s="11"/>
      <c r="F656" s="205" t="str">
        <f t="shared" si="20"/>
        <v>N/A</v>
      </c>
      <c r="G656" s="6"/>
      <c r="AA656" s="14" t="str">
        <f t="shared" si="21"/>
        <v/>
      </c>
      <c r="AB656" s="14" t="str">
        <f>IF(LEN($AA656)=0,"N",IF(LEN($AA656)&gt;1,"Error -- Availability entered in an incorrect format",IF($AA656='Control Panel'!$F$36,$AA656,IF($AA656='Control Panel'!$F$37,$AA656,IF($AA656='Control Panel'!$F$38,$AA656,IF($AA656='Control Panel'!$F$39,$AA656,IF($AA656='Control Panel'!$F$40,$AA656,IF($AA656='Control Panel'!$F$41,$AA656,"Error -- Availability entered in an incorrect format"))))))))</f>
        <v>N</v>
      </c>
    </row>
    <row r="657" spans="1:28" s="14" customFormat="1" x14ac:dyDescent="0.25">
      <c r="A657" s="7">
        <v>645</v>
      </c>
      <c r="B657" s="6"/>
      <c r="C657" s="11"/>
      <c r="D657" s="220"/>
      <c r="E657" s="11"/>
      <c r="F657" s="205" t="str">
        <f t="shared" si="20"/>
        <v>N/A</v>
      </c>
      <c r="G657" s="6"/>
      <c r="AA657" s="14" t="str">
        <f t="shared" si="21"/>
        <v/>
      </c>
      <c r="AB657" s="14" t="str">
        <f>IF(LEN($AA657)=0,"N",IF(LEN($AA657)&gt;1,"Error -- Availability entered in an incorrect format",IF($AA657='Control Panel'!$F$36,$AA657,IF($AA657='Control Panel'!$F$37,$AA657,IF($AA657='Control Panel'!$F$38,$AA657,IF($AA657='Control Panel'!$F$39,$AA657,IF($AA657='Control Panel'!$F$40,$AA657,IF($AA657='Control Panel'!$F$41,$AA657,"Error -- Availability entered in an incorrect format"))))))))</f>
        <v>N</v>
      </c>
    </row>
    <row r="658" spans="1:28" s="14" customFormat="1" x14ac:dyDescent="0.25">
      <c r="A658" s="7">
        <v>646</v>
      </c>
      <c r="B658" s="6"/>
      <c r="C658" s="11"/>
      <c r="D658" s="220"/>
      <c r="E658" s="11"/>
      <c r="F658" s="205" t="str">
        <f t="shared" si="20"/>
        <v>N/A</v>
      </c>
      <c r="G658" s="6"/>
      <c r="AA658" s="14" t="str">
        <f t="shared" si="21"/>
        <v/>
      </c>
      <c r="AB658" s="14" t="str">
        <f>IF(LEN($AA658)=0,"N",IF(LEN($AA658)&gt;1,"Error -- Availability entered in an incorrect format",IF($AA658='Control Panel'!$F$36,$AA658,IF($AA658='Control Panel'!$F$37,$AA658,IF($AA658='Control Panel'!$F$38,$AA658,IF($AA658='Control Panel'!$F$39,$AA658,IF($AA658='Control Panel'!$F$40,$AA658,IF($AA658='Control Panel'!$F$41,$AA658,"Error -- Availability entered in an incorrect format"))))))))</f>
        <v>N</v>
      </c>
    </row>
    <row r="659" spans="1:28" s="14" customFormat="1" x14ac:dyDescent="0.25">
      <c r="A659" s="7">
        <v>647</v>
      </c>
      <c r="B659" s="6"/>
      <c r="C659" s="11"/>
      <c r="D659" s="220"/>
      <c r="E659" s="11"/>
      <c r="F659" s="205" t="str">
        <f t="shared" si="20"/>
        <v>N/A</v>
      </c>
      <c r="G659" s="6"/>
      <c r="AA659" s="14" t="str">
        <f t="shared" si="21"/>
        <v/>
      </c>
      <c r="AB659" s="14" t="str">
        <f>IF(LEN($AA659)=0,"N",IF(LEN($AA659)&gt;1,"Error -- Availability entered in an incorrect format",IF($AA659='Control Panel'!$F$36,$AA659,IF($AA659='Control Panel'!$F$37,$AA659,IF($AA659='Control Panel'!$F$38,$AA659,IF($AA659='Control Panel'!$F$39,$AA659,IF($AA659='Control Panel'!$F$40,$AA659,IF($AA659='Control Panel'!$F$41,$AA659,"Error -- Availability entered in an incorrect format"))))))))</f>
        <v>N</v>
      </c>
    </row>
    <row r="660" spans="1:28" s="14" customFormat="1" x14ac:dyDescent="0.25">
      <c r="A660" s="7">
        <v>648</v>
      </c>
      <c r="B660" s="6"/>
      <c r="C660" s="11"/>
      <c r="D660" s="220"/>
      <c r="E660" s="11"/>
      <c r="F660" s="205" t="str">
        <f t="shared" si="20"/>
        <v>N/A</v>
      </c>
      <c r="G660" s="6"/>
      <c r="AA660" s="14" t="str">
        <f t="shared" si="21"/>
        <v/>
      </c>
      <c r="AB660" s="14" t="str">
        <f>IF(LEN($AA660)=0,"N",IF(LEN($AA660)&gt;1,"Error -- Availability entered in an incorrect format",IF($AA660='Control Panel'!$F$36,$AA660,IF($AA660='Control Panel'!$F$37,$AA660,IF($AA660='Control Panel'!$F$38,$AA660,IF($AA660='Control Panel'!$F$39,$AA660,IF($AA660='Control Panel'!$F$40,$AA660,IF($AA660='Control Panel'!$F$41,$AA660,"Error -- Availability entered in an incorrect format"))))))))</f>
        <v>N</v>
      </c>
    </row>
    <row r="661" spans="1:28" s="14" customFormat="1" x14ac:dyDescent="0.25">
      <c r="A661" s="7">
        <v>649</v>
      </c>
      <c r="B661" s="6"/>
      <c r="C661" s="11"/>
      <c r="D661" s="220"/>
      <c r="E661" s="11"/>
      <c r="F661" s="205" t="str">
        <f t="shared" si="20"/>
        <v>N/A</v>
      </c>
      <c r="G661" s="6"/>
      <c r="AA661" s="14" t="str">
        <f t="shared" si="21"/>
        <v/>
      </c>
      <c r="AB661" s="14" t="str">
        <f>IF(LEN($AA661)=0,"N",IF(LEN($AA661)&gt;1,"Error -- Availability entered in an incorrect format",IF($AA661='Control Panel'!$F$36,$AA661,IF($AA661='Control Panel'!$F$37,$AA661,IF($AA661='Control Panel'!$F$38,$AA661,IF($AA661='Control Panel'!$F$39,$AA661,IF($AA661='Control Panel'!$F$40,$AA661,IF($AA661='Control Panel'!$F$41,$AA661,"Error -- Availability entered in an incorrect format"))))))))</f>
        <v>N</v>
      </c>
    </row>
    <row r="662" spans="1:28" s="14" customFormat="1" x14ac:dyDescent="0.25">
      <c r="A662" s="7">
        <v>650</v>
      </c>
      <c r="B662" s="6"/>
      <c r="C662" s="11"/>
      <c r="D662" s="220"/>
      <c r="E662" s="11"/>
      <c r="F662" s="205" t="str">
        <f t="shared" si="20"/>
        <v>N/A</v>
      </c>
      <c r="G662" s="6"/>
      <c r="AA662" s="14" t="str">
        <f t="shared" si="21"/>
        <v/>
      </c>
      <c r="AB662" s="14" t="str">
        <f>IF(LEN($AA662)=0,"N",IF(LEN($AA662)&gt;1,"Error -- Availability entered in an incorrect format",IF($AA662='Control Panel'!$F$36,$AA662,IF($AA662='Control Panel'!$F$37,$AA662,IF($AA662='Control Panel'!$F$38,$AA662,IF($AA662='Control Panel'!$F$39,$AA662,IF($AA662='Control Panel'!$F$40,$AA662,IF($AA662='Control Panel'!$F$41,$AA662,"Error -- Availability entered in an incorrect format"))))))))</f>
        <v>N</v>
      </c>
    </row>
    <row r="663" spans="1:28" s="14" customFormat="1" x14ac:dyDescent="0.25">
      <c r="A663" s="7">
        <v>651</v>
      </c>
      <c r="B663" s="6"/>
      <c r="C663" s="11"/>
      <c r="D663" s="220"/>
      <c r="E663" s="11"/>
      <c r="F663" s="205" t="str">
        <f t="shared" si="20"/>
        <v>N/A</v>
      </c>
      <c r="G663" s="6"/>
      <c r="AA663" s="14" t="str">
        <f t="shared" si="21"/>
        <v/>
      </c>
      <c r="AB663" s="14" t="str">
        <f>IF(LEN($AA663)=0,"N",IF(LEN($AA663)&gt;1,"Error -- Availability entered in an incorrect format",IF($AA663='Control Panel'!$F$36,$AA663,IF($AA663='Control Panel'!$F$37,$AA663,IF($AA663='Control Panel'!$F$38,$AA663,IF($AA663='Control Panel'!$F$39,$AA663,IF($AA663='Control Panel'!$F$40,$AA663,IF($AA663='Control Panel'!$F$41,$AA663,"Error -- Availability entered in an incorrect format"))))))))</f>
        <v>N</v>
      </c>
    </row>
    <row r="664" spans="1:28" s="14" customFormat="1" x14ac:dyDescent="0.25">
      <c r="A664" s="7">
        <v>652</v>
      </c>
      <c r="B664" s="6"/>
      <c r="C664" s="11"/>
      <c r="D664" s="220"/>
      <c r="E664" s="11"/>
      <c r="F664" s="205" t="str">
        <f t="shared" si="20"/>
        <v>N/A</v>
      </c>
      <c r="G664" s="6"/>
      <c r="AA664" s="14" t="str">
        <f t="shared" si="21"/>
        <v/>
      </c>
      <c r="AB664" s="14" t="str">
        <f>IF(LEN($AA664)=0,"N",IF(LEN($AA664)&gt;1,"Error -- Availability entered in an incorrect format",IF($AA664='Control Panel'!$F$36,$AA664,IF($AA664='Control Panel'!$F$37,$AA664,IF($AA664='Control Panel'!$F$38,$AA664,IF($AA664='Control Panel'!$F$39,$AA664,IF($AA664='Control Panel'!$F$40,$AA664,IF($AA664='Control Panel'!$F$41,$AA664,"Error -- Availability entered in an incorrect format"))))))))</f>
        <v>N</v>
      </c>
    </row>
    <row r="665" spans="1:28" s="14" customFormat="1" x14ac:dyDescent="0.25">
      <c r="A665" s="7">
        <v>653</v>
      </c>
      <c r="B665" s="6"/>
      <c r="C665" s="11"/>
      <c r="D665" s="220"/>
      <c r="E665" s="11"/>
      <c r="F665" s="205" t="str">
        <f t="shared" si="20"/>
        <v>N/A</v>
      </c>
      <c r="G665" s="6"/>
      <c r="AA665" s="14" t="str">
        <f t="shared" si="21"/>
        <v/>
      </c>
      <c r="AB665" s="14" t="str">
        <f>IF(LEN($AA665)=0,"N",IF(LEN($AA665)&gt;1,"Error -- Availability entered in an incorrect format",IF($AA665='Control Panel'!$F$36,$AA665,IF($AA665='Control Panel'!$F$37,$AA665,IF($AA665='Control Panel'!$F$38,$AA665,IF($AA665='Control Panel'!$F$39,$AA665,IF($AA665='Control Panel'!$F$40,$AA665,IF($AA665='Control Panel'!$F$41,$AA665,"Error -- Availability entered in an incorrect format"))))))))</f>
        <v>N</v>
      </c>
    </row>
    <row r="666" spans="1:28" s="14" customFormat="1" x14ac:dyDescent="0.25">
      <c r="A666" s="7">
        <v>654</v>
      </c>
      <c r="B666" s="6"/>
      <c r="C666" s="11"/>
      <c r="D666" s="220"/>
      <c r="E666" s="11"/>
      <c r="F666" s="205" t="str">
        <f t="shared" si="20"/>
        <v>N/A</v>
      </c>
      <c r="G666" s="6"/>
      <c r="AA666" s="14" t="str">
        <f t="shared" si="21"/>
        <v/>
      </c>
      <c r="AB666" s="14" t="str">
        <f>IF(LEN($AA666)=0,"N",IF(LEN($AA666)&gt;1,"Error -- Availability entered in an incorrect format",IF($AA666='Control Panel'!$F$36,$AA666,IF($AA666='Control Panel'!$F$37,$AA666,IF($AA666='Control Panel'!$F$38,$AA666,IF($AA666='Control Panel'!$F$39,$AA666,IF($AA666='Control Panel'!$F$40,$AA666,IF($AA666='Control Panel'!$F$41,$AA666,"Error -- Availability entered in an incorrect format"))))))))</f>
        <v>N</v>
      </c>
    </row>
    <row r="667" spans="1:28" s="14" customFormat="1" x14ac:dyDescent="0.25">
      <c r="A667" s="7">
        <v>655</v>
      </c>
      <c r="B667" s="6"/>
      <c r="C667" s="11"/>
      <c r="D667" s="220"/>
      <c r="E667" s="11"/>
      <c r="F667" s="205" t="str">
        <f t="shared" si="20"/>
        <v>N/A</v>
      </c>
      <c r="G667" s="6"/>
      <c r="AA667" s="14" t="str">
        <f t="shared" si="21"/>
        <v/>
      </c>
      <c r="AB667" s="14" t="str">
        <f>IF(LEN($AA667)=0,"N",IF(LEN($AA667)&gt;1,"Error -- Availability entered in an incorrect format",IF($AA667='Control Panel'!$F$36,$AA667,IF($AA667='Control Panel'!$F$37,$AA667,IF($AA667='Control Panel'!$F$38,$AA667,IF($AA667='Control Panel'!$F$39,$AA667,IF($AA667='Control Panel'!$F$40,$AA667,IF($AA667='Control Panel'!$F$41,$AA667,"Error -- Availability entered in an incorrect format"))))))))</f>
        <v>N</v>
      </c>
    </row>
    <row r="668" spans="1:28" s="14" customFormat="1" x14ac:dyDescent="0.25">
      <c r="A668" s="7">
        <v>656</v>
      </c>
      <c r="B668" s="6"/>
      <c r="C668" s="11"/>
      <c r="D668" s="220"/>
      <c r="E668" s="11"/>
      <c r="F668" s="205" t="str">
        <f t="shared" si="20"/>
        <v>N/A</v>
      </c>
      <c r="G668" s="6"/>
      <c r="AA668" s="14" t="str">
        <f t="shared" si="21"/>
        <v/>
      </c>
      <c r="AB668" s="14" t="str">
        <f>IF(LEN($AA668)=0,"N",IF(LEN($AA668)&gt;1,"Error -- Availability entered in an incorrect format",IF($AA668='Control Panel'!$F$36,$AA668,IF($AA668='Control Panel'!$F$37,$AA668,IF($AA668='Control Panel'!$F$38,$AA668,IF($AA668='Control Panel'!$F$39,$AA668,IF($AA668='Control Panel'!$F$40,$AA668,IF($AA668='Control Panel'!$F$41,$AA668,"Error -- Availability entered in an incorrect format"))))))))</f>
        <v>N</v>
      </c>
    </row>
    <row r="669" spans="1:28" s="14" customFormat="1" x14ac:dyDescent="0.25">
      <c r="A669" s="7">
        <v>657</v>
      </c>
      <c r="B669" s="6"/>
      <c r="C669" s="11"/>
      <c r="D669" s="220"/>
      <c r="E669" s="11"/>
      <c r="F669" s="205" t="str">
        <f t="shared" si="20"/>
        <v>N/A</v>
      </c>
      <c r="G669" s="6"/>
      <c r="AA669" s="14" t="str">
        <f t="shared" si="21"/>
        <v/>
      </c>
      <c r="AB669" s="14" t="str">
        <f>IF(LEN($AA669)=0,"N",IF(LEN($AA669)&gt;1,"Error -- Availability entered in an incorrect format",IF($AA669='Control Panel'!$F$36,$AA669,IF($AA669='Control Panel'!$F$37,$AA669,IF($AA669='Control Panel'!$F$38,$AA669,IF($AA669='Control Panel'!$F$39,$AA669,IF($AA669='Control Panel'!$F$40,$AA669,IF($AA669='Control Panel'!$F$41,$AA669,"Error -- Availability entered in an incorrect format"))))))))</f>
        <v>N</v>
      </c>
    </row>
    <row r="670" spans="1:28" s="14" customFormat="1" x14ac:dyDescent="0.25">
      <c r="A670" s="7">
        <v>658</v>
      </c>
      <c r="B670" s="6"/>
      <c r="C670" s="11"/>
      <c r="D670" s="220"/>
      <c r="E670" s="11"/>
      <c r="F670" s="205" t="str">
        <f t="shared" si="20"/>
        <v>N/A</v>
      </c>
      <c r="G670" s="6"/>
      <c r="AA670" s="14" t="str">
        <f t="shared" si="21"/>
        <v/>
      </c>
      <c r="AB670" s="14" t="str">
        <f>IF(LEN($AA670)=0,"N",IF(LEN($AA670)&gt;1,"Error -- Availability entered in an incorrect format",IF($AA670='Control Panel'!$F$36,$AA670,IF($AA670='Control Panel'!$F$37,$AA670,IF($AA670='Control Panel'!$F$38,$AA670,IF($AA670='Control Panel'!$F$39,$AA670,IF($AA670='Control Panel'!$F$40,$AA670,IF($AA670='Control Panel'!$F$41,$AA670,"Error -- Availability entered in an incorrect format"))))))))</f>
        <v>N</v>
      </c>
    </row>
    <row r="671" spans="1:28" s="14" customFormat="1" x14ac:dyDescent="0.25">
      <c r="A671" s="7">
        <v>659</v>
      </c>
      <c r="B671" s="6"/>
      <c r="C671" s="11"/>
      <c r="D671" s="220"/>
      <c r="E671" s="11"/>
      <c r="F671" s="205" t="str">
        <f t="shared" si="20"/>
        <v>N/A</v>
      </c>
      <c r="G671" s="6"/>
      <c r="AA671" s="14" t="str">
        <f t="shared" si="21"/>
        <v/>
      </c>
      <c r="AB671" s="14" t="str">
        <f>IF(LEN($AA671)=0,"N",IF(LEN($AA671)&gt;1,"Error -- Availability entered in an incorrect format",IF($AA671='Control Panel'!$F$36,$AA671,IF($AA671='Control Panel'!$F$37,$AA671,IF($AA671='Control Panel'!$F$38,$AA671,IF($AA671='Control Panel'!$F$39,$AA671,IF($AA671='Control Panel'!$F$40,$AA671,IF($AA671='Control Panel'!$F$41,$AA671,"Error -- Availability entered in an incorrect format"))))))))</f>
        <v>N</v>
      </c>
    </row>
    <row r="672" spans="1:28" s="14" customFormat="1" x14ac:dyDescent="0.25">
      <c r="A672" s="7">
        <v>660</v>
      </c>
      <c r="B672" s="6"/>
      <c r="C672" s="11"/>
      <c r="D672" s="220"/>
      <c r="E672" s="11"/>
      <c r="F672" s="205" t="str">
        <f t="shared" si="20"/>
        <v>N/A</v>
      </c>
      <c r="G672" s="6"/>
      <c r="AA672" s="14" t="str">
        <f t="shared" si="21"/>
        <v/>
      </c>
      <c r="AB672" s="14" t="str">
        <f>IF(LEN($AA672)=0,"N",IF(LEN($AA672)&gt;1,"Error -- Availability entered in an incorrect format",IF($AA672='Control Panel'!$F$36,$AA672,IF($AA672='Control Panel'!$F$37,$AA672,IF($AA672='Control Panel'!$F$38,$AA672,IF($AA672='Control Panel'!$F$39,$AA672,IF($AA672='Control Panel'!$F$40,$AA672,IF($AA672='Control Panel'!$F$41,$AA672,"Error -- Availability entered in an incorrect format"))))))))</f>
        <v>N</v>
      </c>
    </row>
    <row r="673" spans="1:28" s="14" customFormat="1" x14ac:dyDescent="0.25">
      <c r="A673" s="7">
        <v>661</v>
      </c>
      <c r="B673" s="6"/>
      <c r="C673" s="11"/>
      <c r="D673" s="220"/>
      <c r="E673" s="11"/>
      <c r="F673" s="205" t="str">
        <f t="shared" si="20"/>
        <v>N/A</v>
      </c>
      <c r="G673" s="6"/>
      <c r="AA673" s="14" t="str">
        <f t="shared" si="21"/>
        <v/>
      </c>
      <c r="AB673" s="14" t="str">
        <f>IF(LEN($AA673)=0,"N",IF(LEN($AA673)&gt;1,"Error -- Availability entered in an incorrect format",IF($AA673='Control Panel'!$F$36,$AA673,IF($AA673='Control Panel'!$F$37,$AA673,IF($AA673='Control Panel'!$F$38,$AA673,IF($AA673='Control Panel'!$F$39,$AA673,IF($AA673='Control Panel'!$F$40,$AA673,IF($AA673='Control Panel'!$F$41,$AA673,"Error -- Availability entered in an incorrect format"))))))))</f>
        <v>N</v>
      </c>
    </row>
    <row r="674" spans="1:28" s="14" customFormat="1" x14ac:dyDescent="0.25">
      <c r="A674" s="7">
        <v>662</v>
      </c>
      <c r="B674" s="6"/>
      <c r="C674" s="11"/>
      <c r="D674" s="220"/>
      <c r="E674" s="11"/>
      <c r="F674" s="205" t="str">
        <f t="shared" si="20"/>
        <v>N/A</v>
      </c>
      <c r="G674" s="6"/>
      <c r="AA674" s="14" t="str">
        <f t="shared" si="21"/>
        <v/>
      </c>
      <c r="AB674" s="14" t="str">
        <f>IF(LEN($AA674)=0,"N",IF(LEN($AA674)&gt;1,"Error -- Availability entered in an incorrect format",IF($AA674='Control Panel'!$F$36,$AA674,IF($AA674='Control Panel'!$F$37,$AA674,IF($AA674='Control Panel'!$F$38,$AA674,IF($AA674='Control Panel'!$F$39,$AA674,IF($AA674='Control Panel'!$F$40,$AA674,IF($AA674='Control Panel'!$F$41,$AA674,"Error -- Availability entered in an incorrect format"))))))))</f>
        <v>N</v>
      </c>
    </row>
    <row r="675" spans="1:28" s="14" customFormat="1" x14ac:dyDescent="0.25">
      <c r="A675" s="7">
        <v>663</v>
      </c>
      <c r="B675" s="6"/>
      <c r="C675" s="11"/>
      <c r="D675" s="220"/>
      <c r="E675" s="11"/>
      <c r="F675" s="205" t="str">
        <f t="shared" si="20"/>
        <v>N/A</v>
      </c>
      <c r="G675" s="6"/>
      <c r="AA675" s="14" t="str">
        <f t="shared" si="21"/>
        <v/>
      </c>
      <c r="AB675" s="14" t="str">
        <f>IF(LEN($AA675)=0,"N",IF(LEN($AA675)&gt;1,"Error -- Availability entered in an incorrect format",IF($AA675='Control Panel'!$F$36,$AA675,IF($AA675='Control Panel'!$F$37,$AA675,IF($AA675='Control Panel'!$F$38,$AA675,IF($AA675='Control Panel'!$F$39,$AA675,IF($AA675='Control Panel'!$F$40,$AA675,IF($AA675='Control Panel'!$F$41,$AA675,"Error -- Availability entered in an incorrect format"))))))))</f>
        <v>N</v>
      </c>
    </row>
    <row r="676" spans="1:28" s="14" customFormat="1" x14ac:dyDescent="0.25">
      <c r="A676" s="7">
        <v>664</v>
      </c>
      <c r="B676" s="6"/>
      <c r="C676" s="11"/>
      <c r="D676" s="220"/>
      <c r="E676" s="11"/>
      <c r="F676" s="205" t="str">
        <f t="shared" si="20"/>
        <v>N/A</v>
      </c>
      <c r="G676" s="6"/>
      <c r="AA676" s="14" t="str">
        <f t="shared" si="21"/>
        <v/>
      </c>
      <c r="AB676" s="14" t="str">
        <f>IF(LEN($AA676)=0,"N",IF(LEN($AA676)&gt;1,"Error -- Availability entered in an incorrect format",IF($AA676='Control Panel'!$F$36,$AA676,IF($AA676='Control Panel'!$F$37,$AA676,IF($AA676='Control Panel'!$F$38,$AA676,IF($AA676='Control Panel'!$F$39,$AA676,IF($AA676='Control Panel'!$F$40,$AA676,IF($AA676='Control Panel'!$F$41,$AA676,"Error -- Availability entered in an incorrect format"))))))))</f>
        <v>N</v>
      </c>
    </row>
    <row r="677" spans="1:28" s="14" customFormat="1" x14ac:dyDescent="0.25">
      <c r="A677" s="7">
        <v>665</v>
      </c>
      <c r="B677" s="6"/>
      <c r="C677" s="11"/>
      <c r="D677" s="220"/>
      <c r="E677" s="11"/>
      <c r="F677" s="205" t="str">
        <f t="shared" si="20"/>
        <v>N/A</v>
      </c>
      <c r="G677" s="6"/>
      <c r="AA677" s="14" t="str">
        <f t="shared" si="21"/>
        <v/>
      </c>
      <c r="AB677" s="14" t="str">
        <f>IF(LEN($AA677)=0,"N",IF(LEN($AA677)&gt;1,"Error -- Availability entered in an incorrect format",IF($AA677='Control Panel'!$F$36,$AA677,IF($AA677='Control Panel'!$F$37,$AA677,IF($AA677='Control Panel'!$F$38,$AA677,IF($AA677='Control Panel'!$F$39,$AA677,IF($AA677='Control Panel'!$F$40,$AA677,IF($AA677='Control Panel'!$F$41,$AA677,"Error -- Availability entered in an incorrect format"))))))))</f>
        <v>N</v>
      </c>
    </row>
    <row r="678" spans="1:28" s="14" customFormat="1" x14ac:dyDescent="0.25">
      <c r="A678" s="7">
        <v>666</v>
      </c>
      <c r="B678" s="6"/>
      <c r="C678" s="11"/>
      <c r="D678" s="220"/>
      <c r="E678" s="11"/>
      <c r="F678" s="205" t="str">
        <f t="shared" si="20"/>
        <v>N/A</v>
      </c>
      <c r="G678" s="6"/>
      <c r="AA678" s="14" t="str">
        <f t="shared" si="21"/>
        <v/>
      </c>
      <c r="AB678" s="14" t="str">
        <f>IF(LEN($AA678)=0,"N",IF(LEN($AA678)&gt;1,"Error -- Availability entered in an incorrect format",IF($AA678='Control Panel'!$F$36,$AA678,IF($AA678='Control Panel'!$F$37,$AA678,IF($AA678='Control Panel'!$F$38,$AA678,IF($AA678='Control Panel'!$F$39,$AA678,IF($AA678='Control Panel'!$F$40,$AA678,IF($AA678='Control Panel'!$F$41,$AA678,"Error -- Availability entered in an incorrect format"))))))))</f>
        <v>N</v>
      </c>
    </row>
    <row r="679" spans="1:28" s="14" customFormat="1" x14ac:dyDescent="0.25">
      <c r="A679" s="7">
        <v>667</v>
      </c>
      <c r="B679" s="6"/>
      <c r="C679" s="11"/>
      <c r="D679" s="220"/>
      <c r="E679" s="11"/>
      <c r="F679" s="205" t="str">
        <f t="shared" si="20"/>
        <v>N/A</v>
      </c>
      <c r="G679" s="6"/>
      <c r="AA679" s="14" t="str">
        <f t="shared" si="21"/>
        <v/>
      </c>
      <c r="AB679" s="14" t="str">
        <f>IF(LEN($AA679)=0,"N",IF(LEN($AA679)&gt;1,"Error -- Availability entered in an incorrect format",IF($AA679='Control Panel'!$F$36,$AA679,IF($AA679='Control Panel'!$F$37,$AA679,IF($AA679='Control Panel'!$F$38,$AA679,IF($AA679='Control Panel'!$F$39,$AA679,IF($AA679='Control Panel'!$F$40,$AA679,IF($AA679='Control Panel'!$F$41,$AA679,"Error -- Availability entered in an incorrect format"))))))))</f>
        <v>N</v>
      </c>
    </row>
    <row r="680" spans="1:28" s="14" customFormat="1" x14ac:dyDescent="0.25">
      <c r="A680" s="7">
        <v>668</v>
      </c>
      <c r="B680" s="6"/>
      <c r="C680" s="11"/>
      <c r="D680" s="220"/>
      <c r="E680" s="11"/>
      <c r="F680" s="205" t="str">
        <f t="shared" si="20"/>
        <v>N/A</v>
      </c>
      <c r="G680" s="6"/>
      <c r="AA680" s="14" t="str">
        <f t="shared" si="21"/>
        <v/>
      </c>
      <c r="AB680" s="14" t="str">
        <f>IF(LEN($AA680)=0,"N",IF(LEN($AA680)&gt;1,"Error -- Availability entered in an incorrect format",IF($AA680='Control Panel'!$F$36,$AA680,IF($AA680='Control Panel'!$F$37,$AA680,IF($AA680='Control Panel'!$F$38,$AA680,IF($AA680='Control Panel'!$F$39,$AA680,IF($AA680='Control Panel'!$F$40,$AA680,IF($AA680='Control Panel'!$F$41,$AA680,"Error -- Availability entered in an incorrect format"))))))))</f>
        <v>N</v>
      </c>
    </row>
    <row r="681" spans="1:28" s="14" customFormat="1" x14ac:dyDescent="0.25">
      <c r="A681" s="7">
        <v>669</v>
      </c>
      <c r="B681" s="6"/>
      <c r="C681" s="11"/>
      <c r="D681" s="220"/>
      <c r="E681" s="11"/>
      <c r="F681" s="205" t="str">
        <f t="shared" si="20"/>
        <v>N/A</v>
      </c>
      <c r="G681" s="6"/>
      <c r="AA681" s="14" t="str">
        <f t="shared" si="21"/>
        <v/>
      </c>
      <c r="AB681" s="14" t="str">
        <f>IF(LEN($AA681)=0,"N",IF(LEN($AA681)&gt;1,"Error -- Availability entered in an incorrect format",IF($AA681='Control Panel'!$F$36,$AA681,IF($AA681='Control Panel'!$F$37,$AA681,IF($AA681='Control Panel'!$F$38,$AA681,IF($AA681='Control Panel'!$F$39,$AA681,IF($AA681='Control Panel'!$F$40,$AA681,IF($AA681='Control Panel'!$F$41,$AA681,"Error -- Availability entered in an incorrect format"))))))))</f>
        <v>N</v>
      </c>
    </row>
    <row r="682" spans="1:28" s="14" customFormat="1" x14ac:dyDescent="0.25">
      <c r="A682" s="7">
        <v>670</v>
      </c>
      <c r="B682" s="6"/>
      <c r="C682" s="11"/>
      <c r="D682" s="220"/>
      <c r="E682" s="11"/>
      <c r="F682" s="205" t="str">
        <f t="shared" si="20"/>
        <v>N/A</v>
      </c>
      <c r="G682" s="6"/>
      <c r="AA682" s="14" t="str">
        <f t="shared" si="21"/>
        <v/>
      </c>
      <c r="AB682" s="14" t="str">
        <f>IF(LEN($AA682)=0,"N",IF(LEN($AA682)&gt;1,"Error -- Availability entered in an incorrect format",IF($AA682='Control Panel'!$F$36,$AA682,IF($AA682='Control Panel'!$F$37,$AA682,IF($AA682='Control Panel'!$F$38,$AA682,IF($AA682='Control Panel'!$F$39,$AA682,IF($AA682='Control Panel'!$F$40,$AA682,IF($AA682='Control Panel'!$F$41,$AA682,"Error -- Availability entered in an incorrect format"))))))))</f>
        <v>N</v>
      </c>
    </row>
    <row r="683" spans="1:28" s="14" customFormat="1" x14ac:dyDescent="0.25">
      <c r="A683" s="7">
        <v>671</v>
      </c>
      <c r="B683" s="6"/>
      <c r="C683" s="11"/>
      <c r="D683" s="220"/>
      <c r="E683" s="11"/>
      <c r="F683" s="205" t="str">
        <f t="shared" si="20"/>
        <v>N/A</v>
      </c>
      <c r="G683" s="6"/>
      <c r="AA683" s="14" t="str">
        <f t="shared" si="21"/>
        <v/>
      </c>
      <c r="AB683" s="14" t="str">
        <f>IF(LEN($AA683)=0,"N",IF(LEN($AA683)&gt;1,"Error -- Availability entered in an incorrect format",IF($AA683='Control Panel'!$F$36,$AA683,IF($AA683='Control Panel'!$F$37,$AA683,IF($AA683='Control Panel'!$F$38,$AA683,IF($AA683='Control Panel'!$F$39,$AA683,IF($AA683='Control Panel'!$F$40,$AA683,IF($AA683='Control Panel'!$F$41,$AA683,"Error -- Availability entered in an incorrect format"))))))))</f>
        <v>N</v>
      </c>
    </row>
    <row r="684" spans="1:28" s="14" customFormat="1" x14ac:dyDescent="0.25">
      <c r="A684" s="7">
        <v>672</v>
      </c>
      <c r="B684" s="6"/>
      <c r="C684" s="11"/>
      <c r="D684" s="220"/>
      <c r="E684" s="11"/>
      <c r="F684" s="205" t="str">
        <f t="shared" si="20"/>
        <v>N/A</v>
      </c>
      <c r="G684" s="6"/>
      <c r="AA684" s="14" t="str">
        <f t="shared" si="21"/>
        <v/>
      </c>
      <c r="AB684" s="14" t="str">
        <f>IF(LEN($AA684)=0,"N",IF(LEN($AA684)&gt;1,"Error -- Availability entered in an incorrect format",IF($AA684='Control Panel'!$F$36,$AA684,IF($AA684='Control Panel'!$F$37,$AA684,IF($AA684='Control Panel'!$F$38,$AA684,IF($AA684='Control Panel'!$F$39,$AA684,IF($AA684='Control Panel'!$F$40,$AA684,IF($AA684='Control Panel'!$F$41,$AA684,"Error -- Availability entered in an incorrect format"))))))))</f>
        <v>N</v>
      </c>
    </row>
    <row r="685" spans="1:28" s="14" customFormat="1" x14ac:dyDescent="0.25">
      <c r="A685" s="7">
        <v>673</v>
      </c>
      <c r="B685" s="6"/>
      <c r="C685" s="11"/>
      <c r="D685" s="220"/>
      <c r="E685" s="11"/>
      <c r="F685" s="205" t="str">
        <f t="shared" si="20"/>
        <v>N/A</v>
      </c>
      <c r="G685" s="6"/>
      <c r="AA685" s="14" t="str">
        <f t="shared" si="21"/>
        <v/>
      </c>
      <c r="AB685" s="14" t="str">
        <f>IF(LEN($AA685)=0,"N",IF(LEN($AA685)&gt;1,"Error -- Availability entered in an incorrect format",IF($AA685='Control Panel'!$F$36,$AA685,IF($AA685='Control Panel'!$F$37,$AA685,IF($AA685='Control Panel'!$F$38,$AA685,IF($AA685='Control Panel'!$F$39,$AA685,IF($AA685='Control Panel'!$F$40,$AA685,IF($AA685='Control Panel'!$F$41,$AA685,"Error -- Availability entered in an incorrect format"))))))))</f>
        <v>N</v>
      </c>
    </row>
    <row r="686" spans="1:28" s="14" customFormat="1" x14ac:dyDescent="0.25">
      <c r="A686" s="7">
        <v>674</v>
      </c>
      <c r="B686" s="6"/>
      <c r="C686" s="11"/>
      <c r="D686" s="220"/>
      <c r="E686" s="11"/>
      <c r="F686" s="205" t="str">
        <f t="shared" si="20"/>
        <v>N/A</v>
      </c>
      <c r="G686" s="6"/>
      <c r="AA686" s="14" t="str">
        <f t="shared" si="21"/>
        <v/>
      </c>
      <c r="AB686" s="14" t="str">
        <f>IF(LEN($AA686)=0,"N",IF(LEN($AA686)&gt;1,"Error -- Availability entered in an incorrect format",IF($AA686='Control Panel'!$F$36,$AA686,IF($AA686='Control Panel'!$F$37,$AA686,IF($AA686='Control Panel'!$F$38,$AA686,IF($AA686='Control Panel'!$F$39,$AA686,IF($AA686='Control Panel'!$F$40,$AA686,IF($AA686='Control Panel'!$F$41,$AA686,"Error -- Availability entered in an incorrect format"))))))))</f>
        <v>N</v>
      </c>
    </row>
    <row r="687" spans="1:28" s="14" customFormat="1" x14ac:dyDescent="0.25">
      <c r="A687" s="7">
        <v>675</v>
      </c>
      <c r="B687" s="6"/>
      <c r="C687" s="11"/>
      <c r="D687" s="220"/>
      <c r="E687" s="11"/>
      <c r="F687" s="205" t="str">
        <f t="shared" si="20"/>
        <v>N/A</v>
      </c>
      <c r="G687" s="6"/>
      <c r="AA687" s="14" t="str">
        <f t="shared" si="21"/>
        <v/>
      </c>
      <c r="AB687" s="14" t="str">
        <f>IF(LEN($AA687)=0,"N",IF(LEN($AA687)&gt;1,"Error -- Availability entered in an incorrect format",IF($AA687='Control Panel'!$F$36,$AA687,IF($AA687='Control Panel'!$F$37,$AA687,IF($AA687='Control Panel'!$F$38,$AA687,IF($AA687='Control Panel'!$F$39,$AA687,IF($AA687='Control Panel'!$F$40,$AA687,IF($AA687='Control Panel'!$F$41,$AA687,"Error -- Availability entered in an incorrect format"))))))))</f>
        <v>N</v>
      </c>
    </row>
    <row r="688" spans="1:28" s="14" customFormat="1" x14ac:dyDescent="0.25">
      <c r="A688" s="7">
        <v>676</v>
      </c>
      <c r="B688" s="6"/>
      <c r="C688" s="11"/>
      <c r="D688" s="220"/>
      <c r="E688" s="11"/>
      <c r="F688" s="205" t="str">
        <f t="shared" si="20"/>
        <v>N/A</v>
      </c>
      <c r="G688" s="6"/>
      <c r="AA688" s="14" t="str">
        <f t="shared" si="21"/>
        <v/>
      </c>
      <c r="AB688" s="14" t="str">
        <f>IF(LEN($AA688)=0,"N",IF(LEN($AA688)&gt;1,"Error -- Availability entered in an incorrect format",IF($AA688='Control Panel'!$F$36,$AA688,IF($AA688='Control Panel'!$F$37,$AA688,IF($AA688='Control Panel'!$F$38,$AA688,IF($AA688='Control Panel'!$F$39,$AA688,IF($AA688='Control Panel'!$F$40,$AA688,IF($AA688='Control Panel'!$F$41,$AA688,"Error -- Availability entered in an incorrect format"))))))))</f>
        <v>N</v>
      </c>
    </row>
    <row r="689" spans="1:28" s="14" customFormat="1" x14ac:dyDescent="0.25">
      <c r="A689" s="7">
        <v>677</v>
      </c>
      <c r="B689" s="6"/>
      <c r="C689" s="11"/>
      <c r="D689" s="220"/>
      <c r="E689" s="11"/>
      <c r="F689" s="205" t="str">
        <f t="shared" si="20"/>
        <v>N/A</v>
      </c>
      <c r="G689" s="6"/>
      <c r="AA689" s="14" t="str">
        <f t="shared" si="21"/>
        <v/>
      </c>
      <c r="AB689" s="14" t="str">
        <f>IF(LEN($AA689)=0,"N",IF(LEN($AA689)&gt;1,"Error -- Availability entered in an incorrect format",IF($AA689='Control Panel'!$F$36,$AA689,IF($AA689='Control Panel'!$F$37,$AA689,IF($AA689='Control Panel'!$F$38,$AA689,IF($AA689='Control Panel'!$F$39,$AA689,IF($AA689='Control Panel'!$F$40,$AA689,IF($AA689='Control Panel'!$F$41,$AA689,"Error -- Availability entered in an incorrect format"))))))))</f>
        <v>N</v>
      </c>
    </row>
    <row r="690" spans="1:28" s="14" customFormat="1" x14ac:dyDescent="0.25">
      <c r="A690" s="7">
        <v>678</v>
      </c>
      <c r="B690" s="6"/>
      <c r="C690" s="11"/>
      <c r="D690" s="220"/>
      <c r="E690" s="11"/>
      <c r="F690" s="205" t="str">
        <f t="shared" si="20"/>
        <v>N/A</v>
      </c>
      <c r="G690" s="6"/>
      <c r="AA690" s="14" t="str">
        <f t="shared" si="21"/>
        <v/>
      </c>
      <c r="AB690" s="14" t="str">
        <f>IF(LEN($AA690)=0,"N",IF(LEN($AA690)&gt;1,"Error -- Availability entered in an incorrect format",IF($AA690='Control Panel'!$F$36,$AA690,IF($AA690='Control Panel'!$F$37,$AA690,IF($AA690='Control Panel'!$F$38,$AA690,IF($AA690='Control Panel'!$F$39,$AA690,IF($AA690='Control Panel'!$F$40,$AA690,IF($AA690='Control Panel'!$F$41,$AA690,"Error -- Availability entered in an incorrect format"))))))))</f>
        <v>N</v>
      </c>
    </row>
    <row r="691" spans="1:28" s="14" customFormat="1" x14ac:dyDescent="0.25">
      <c r="A691" s="7">
        <v>679</v>
      </c>
      <c r="B691" s="6"/>
      <c r="C691" s="11"/>
      <c r="D691" s="220"/>
      <c r="E691" s="11"/>
      <c r="F691" s="205" t="str">
        <f t="shared" si="20"/>
        <v>N/A</v>
      </c>
      <c r="G691" s="6"/>
      <c r="AA691" s="14" t="str">
        <f t="shared" si="21"/>
        <v/>
      </c>
      <c r="AB691" s="14" t="str">
        <f>IF(LEN($AA691)=0,"N",IF(LEN($AA691)&gt;1,"Error -- Availability entered in an incorrect format",IF($AA691='Control Panel'!$F$36,$AA691,IF($AA691='Control Panel'!$F$37,$AA691,IF($AA691='Control Panel'!$F$38,$AA691,IF($AA691='Control Panel'!$F$39,$AA691,IF($AA691='Control Panel'!$F$40,$AA691,IF($AA691='Control Panel'!$F$41,$AA691,"Error -- Availability entered in an incorrect format"))))))))</f>
        <v>N</v>
      </c>
    </row>
    <row r="692" spans="1:28" s="14" customFormat="1" x14ac:dyDescent="0.25">
      <c r="A692" s="7">
        <v>680</v>
      </c>
      <c r="B692" s="6"/>
      <c r="C692" s="11"/>
      <c r="D692" s="220"/>
      <c r="E692" s="11"/>
      <c r="F692" s="205" t="str">
        <f t="shared" si="20"/>
        <v>N/A</v>
      </c>
      <c r="G692" s="6"/>
      <c r="AA692" s="14" t="str">
        <f t="shared" si="21"/>
        <v/>
      </c>
      <c r="AB692" s="14" t="str">
        <f>IF(LEN($AA692)=0,"N",IF(LEN($AA692)&gt;1,"Error -- Availability entered in an incorrect format",IF($AA692='Control Panel'!$F$36,$AA692,IF($AA692='Control Panel'!$F$37,$AA692,IF($AA692='Control Panel'!$F$38,$AA692,IF($AA692='Control Panel'!$F$39,$AA692,IF($AA692='Control Panel'!$F$40,$AA692,IF($AA692='Control Panel'!$F$41,$AA692,"Error -- Availability entered in an incorrect format"))))))))</f>
        <v>N</v>
      </c>
    </row>
    <row r="693" spans="1:28" s="14" customFormat="1" x14ac:dyDescent="0.25">
      <c r="A693" s="7">
        <v>681</v>
      </c>
      <c r="B693" s="6"/>
      <c r="C693" s="11"/>
      <c r="D693" s="220"/>
      <c r="E693" s="11"/>
      <c r="F693" s="205" t="str">
        <f t="shared" si="20"/>
        <v>N/A</v>
      </c>
      <c r="G693" s="6"/>
      <c r="AA693" s="14" t="str">
        <f t="shared" si="21"/>
        <v/>
      </c>
      <c r="AB693" s="14" t="str">
        <f>IF(LEN($AA693)=0,"N",IF(LEN($AA693)&gt;1,"Error -- Availability entered in an incorrect format",IF($AA693='Control Panel'!$F$36,$AA693,IF($AA693='Control Panel'!$F$37,$AA693,IF($AA693='Control Panel'!$F$38,$AA693,IF($AA693='Control Panel'!$F$39,$AA693,IF($AA693='Control Panel'!$F$40,$AA693,IF($AA693='Control Panel'!$F$41,$AA693,"Error -- Availability entered in an incorrect format"))))))))</f>
        <v>N</v>
      </c>
    </row>
    <row r="694" spans="1:28" s="14" customFormat="1" x14ac:dyDescent="0.25">
      <c r="A694" s="7">
        <v>682</v>
      </c>
      <c r="B694" s="6"/>
      <c r="C694" s="11"/>
      <c r="D694" s="220"/>
      <c r="E694" s="11"/>
      <c r="F694" s="205" t="str">
        <f t="shared" si="20"/>
        <v>N/A</v>
      </c>
      <c r="G694" s="6"/>
      <c r="AA694" s="14" t="str">
        <f t="shared" si="21"/>
        <v/>
      </c>
      <c r="AB694" s="14" t="str">
        <f>IF(LEN($AA694)=0,"N",IF(LEN($AA694)&gt;1,"Error -- Availability entered in an incorrect format",IF($AA694='Control Panel'!$F$36,$AA694,IF($AA694='Control Panel'!$F$37,$AA694,IF($AA694='Control Panel'!$F$38,$AA694,IF($AA694='Control Panel'!$F$39,$AA694,IF($AA694='Control Panel'!$F$40,$AA694,IF($AA694='Control Panel'!$F$41,$AA694,"Error -- Availability entered in an incorrect format"))))))))</f>
        <v>N</v>
      </c>
    </row>
    <row r="695" spans="1:28" s="14" customFormat="1" x14ac:dyDescent="0.25">
      <c r="A695" s="7">
        <v>683</v>
      </c>
      <c r="B695" s="6"/>
      <c r="C695" s="11"/>
      <c r="D695" s="220"/>
      <c r="E695" s="11"/>
      <c r="F695" s="205" t="str">
        <f t="shared" si="20"/>
        <v>N/A</v>
      </c>
      <c r="G695" s="6"/>
      <c r="AA695" s="14" t="str">
        <f t="shared" si="21"/>
        <v/>
      </c>
      <c r="AB695" s="14" t="str">
        <f>IF(LEN($AA695)=0,"N",IF(LEN($AA695)&gt;1,"Error -- Availability entered in an incorrect format",IF($AA695='Control Panel'!$F$36,$AA695,IF($AA695='Control Panel'!$F$37,$AA695,IF($AA695='Control Panel'!$F$38,$AA695,IF($AA695='Control Panel'!$F$39,$AA695,IF($AA695='Control Panel'!$F$40,$AA695,IF($AA695='Control Panel'!$F$41,$AA695,"Error -- Availability entered in an incorrect format"))))))))</f>
        <v>N</v>
      </c>
    </row>
    <row r="696" spans="1:28" s="14" customFormat="1" x14ac:dyDescent="0.25">
      <c r="A696" s="7">
        <v>684</v>
      </c>
      <c r="B696" s="6"/>
      <c r="C696" s="11"/>
      <c r="D696" s="220"/>
      <c r="E696" s="11"/>
      <c r="F696" s="205" t="str">
        <f t="shared" si="20"/>
        <v>N/A</v>
      </c>
      <c r="G696" s="6"/>
      <c r="AA696" s="14" t="str">
        <f t="shared" si="21"/>
        <v/>
      </c>
      <c r="AB696" s="14" t="str">
        <f>IF(LEN($AA696)=0,"N",IF(LEN($AA696)&gt;1,"Error -- Availability entered in an incorrect format",IF($AA696='Control Panel'!$F$36,$AA696,IF($AA696='Control Panel'!$F$37,$AA696,IF($AA696='Control Panel'!$F$38,$AA696,IF($AA696='Control Panel'!$F$39,$AA696,IF($AA696='Control Panel'!$F$40,$AA696,IF($AA696='Control Panel'!$F$41,$AA696,"Error -- Availability entered in an incorrect format"))))))))</f>
        <v>N</v>
      </c>
    </row>
    <row r="697" spans="1:28" s="14" customFormat="1" x14ac:dyDescent="0.25">
      <c r="A697" s="7">
        <v>685</v>
      </c>
      <c r="B697" s="6"/>
      <c r="C697" s="11"/>
      <c r="D697" s="220"/>
      <c r="E697" s="11"/>
      <c r="F697" s="205" t="str">
        <f t="shared" si="20"/>
        <v>N/A</v>
      </c>
      <c r="G697" s="6"/>
      <c r="AA697" s="14" t="str">
        <f t="shared" si="21"/>
        <v/>
      </c>
      <c r="AB697" s="14" t="str">
        <f>IF(LEN($AA697)=0,"N",IF(LEN($AA697)&gt;1,"Error -- Availability entered in an incorrect format",IF($AA697='Control Panel'!$F$36,$AA697,IF($AA697='Control Panel'!$F$37,$AA697,IF($AA697='Control Panel'!$F$38,$AA697,IF($AA697='Control Panel'!$F$39,$AA697,IF($AA697='Control Panel'!$F$40,$AA697,IF($AA697='Control Panel'!$F$41,$AA697,"Error -- Availability entered in an incorrect format"))))))))</f>
        <v>N</v>
      </c>
    </row>
    <row r="698" spans="1:28" s="14" customFormat="1" x14ac:dyDescent="0.25">
      <c r="A698" s="7">
        <v>686</v>
      </c>
      <c r="B698" s="6"/>
      <c r="C698" s="11"/>
      <c r="D698" s="220"/>
      <c r="E698" s="11"/>
      <c r="F698" s="205" t="str">
        <f t="shared" si="20"/>
        <v>N/A</v>
      </c>
      <c r="G698" s="6"/>
      <c r="AA698" s="14" t="str">
        <f t="shared" si="21"/>
        <v/>
      </c>
      <c r="AB698" s="14" t="str">
        <f>IF(LEN($AA698)=0,"N",IF(LEN($AA698)&gt;1,"Error -- Availability entered in an incorrect format",IF($AA698='Control Panel'!$F$36,$AA698,IF($AA698='Control Panel'!$F$37,$AA698,IF($AA698='Control Panel'!$F$38,$AA698,IF($AA698='Control Panel'!$F$39,$AA698,IF($AA698='Control Panel'!$F$40,$AA698,IF($AA698='Control Panel'!$F$41,$AA698,"Error -- Availability entered in an incorrect format"))))))))</f>
        <v>N</v>
      </c>
    </row>
    <row r="699" spans="1:28" s="14" customFormat="1" x14ac:dyDescent="0.25">
      <c r="A699" s="7">
        <v>687</v>
      </c>
      <c r="B699" s="6"/>
      <c r="C699" s="11"/>
      <c r="D699" s="220"/>
      <c r="E699" s="11"/>
      <c r="F699" s="205" t="str">
        <f t="shared" si="20"/>
        <v>N/A</v>
      </c>
      <c r="G699" s="6"/>
      <c r="AA699" s="14" t="str">
        <f t="shared" si="21"/>
        <v/>
      </c>
      <c r="AB699" s="14" t="str">
        <f>IF(LEN($AA699)=0,"N",IF(LEN($AA699)&gt;1,"Error -- Availability entered in an incorrect format",IF($AA699='Control Panel'!$F$36,$AA699,IF($AA699='Control Panel'!$F$37,$AA699,IF($AA699='Control Panel'!$F$38,$AA699,IF($AA699='Control Panel'!$F$39,$AA699,IF($AA699='Control Panel'!$F$40,$AA699,IF($AA699='Control Panel'!$F$41,$AA699,"Error -- Availability entered in an incorrect format"))))))))</f>
        <v>N</v>
      </c>
    </row>
    <row r="700" spans="1:28" s="14" customFormat="1" x14ac:dyDescent="0.25">
      <c r="A700" s="7">
        <v>688</v>
      </c>
      <c r="B700" s="6"/>
      <c r="C700" s="11"/>
      <c r="D700" s="220"/>
      <c r="E700" s="11"/>
      <c r="F700" s="205" t="str">
        <f t="shared" si="20"/>
        <v>N/A</v>
      </c>
      <c r="G700" s="6"/>
      <c r="AA700" s="14" t="str">
        <f t="shared" si="21"/>
        <v/>
      </c>
      <c r="AB700" s="14" t="str">
        <f>IF(LEN($AA700)=0,"N",IF(LEN($AA700)&gt;1,"Error -- Availability entered in an incorrect format",IF($AA700='Control Panel'!$F$36,$AA700,IF($AA700='Control Panel'!$F$37,$AA700,IF($AA700='Control Panel'!$F$38,$AA700,IF($AA700='Control Panel'!$F$39,$AA700,IF($AA700='Control Panel'!$F$40,$AA700,IF($AA700='Control Panel'!$F$41,$AA700,"Error -- Availability entered in an incorrect format"))))))))</f>
        <v>N</v>
      </c>
    </row>
    <row r="701" spans="1:28" s="14" customFormat="1" x14ac:dyDescent="0.25">
      <c r="A701" s="7">
        <v>689</v>
      </c>
      <c r="B701" s="6"/>
      <c r="C701" s="11"/>
      <c r="D701" s="220"/>
      <c r="E701" s="11"/>
      <c r="F701" s="205" t="str">
        <f t="shared" si="20"/>
        <v>N/A</v>
      </c>
      <c r="G701" s="6"/>
      <c r="AA701" s="14" t="str">
        <f t="shared" si="21"/>
        <v/>
      </c>
      <c r="AB701" s="14" t="str">
        <f>IF(LEN($AA701)=0,"N",IF(LEN($AA701)&gt;1,"Error -- Availability entered in an incorrect format",IF($AA701='Control Panel'!$F$36,$AA701,IF($AA701='Control Panel'!$F$37,$AA701,IF($AA701='Control Panel'!$F$38,$AA701,IF($AA701='Control Panel'!$F$39,$AA701,IF($AA701='Control Panel'!$F$40,$AA701,IF($AA701='Control Panel'!$F$41,$AA701,"Error -- Availability entered in an incorrect format"))))))))</f>
        <v>N</v>
      </c>
    </row>
    <row r="702" spans="1:28" s="14" customFormat="1" x14ac:dyDescent="0.25">
      <c r="A702" s="7">
        <v>690</v>
      </c>
      <c r="B702" s="6"/>
      <c r="C702" s="11"/>
      <c r="D702" s="220"/>
      <c r="E702" s="11"/>
      <c r="F702" s="205" t="str">
        <f t="shared" si="20"/>
        <v>N/A</v>
      </c>
      <c r="G702" s="6"/>
      <c r="AA702" s="14" t="str">
        <f t="shared" si="21"/>
        <v/>
      </c>
      <c r="AB702" s="14" t="str">
        <f>IF(LEN($AA702)=0,"N",IF(LEN($AA702)&gt;1,"Error -- Availability entered in an incorrect format",IF($AA702='Control Panel'!$F$36,$AA702,IF($AA702='Control Panel'!$F$37,$AA702,IF($AA702='Control Panel'!$F$38,$AA702,IF($AA702='Control Panel'!$F$39,$AA702,IF($AA702='Control Panel'!$F$40,$AA702,IF($AA702='Control Panel'!$F$41,$AA702,"Error -- Availability entered in an incorrect format"))))))))</f>
        <v>N</v>
      </c>
    </row>
    <row r="703" spans="1:28" s="14" customFormat="1" x14ac:dyDescent="0.25">
      <c r="A703" s="7">
        <v>691</v>
      </c>
      <c r="B703" s="6"/>
      <c r="C703" s="11"/>
      <c r="D703" s="220"/>
      <c r="E703" s="11"/>
      <c r="F703" s="205" t="str">
        <f t="shared" si="20"/>
        <v>N/A</v>
      </c>
      <c r="G703" s="6"/>
      <c r="AA703" s="14" t="str">
        <f t="shared" si="21"/>
        <v/>
      </c>
      <c r="AB703" s="14" t="str">
        <f>IF(LEN($AA703)=0,"N",IF(LEN($AA703)&gt;1,"Error -- Availability entered in an incorrect format",IF($AA703='Control Panel'!$F$36,$AA703,IF($AA703='Control Panel'!$F$37,$AA703,IF($AA703='Control Panel'!$F$38,$AA703,IF($AA703='Control Panel'!$F$39,$AA703,IF($AA703='Control Panel'!$F$40,$AA703,IF($AA703='Control Panel'!$F$41,$AA703,"Error -- Availability entered in an incorrect format"))))))))</f>
        <v>N</v>
      </c>
    </row>
    <row r="704" spans="1:28" s="14" customFormat="1" x14ac:dyDescent="0.25">
      <c r="A704" s="7">
        <v>692</v>
      </c>
      <c r="B704" s="6"/>
      <c r="C704" s="11"/>
      <c r="D704" s="220"/>
      <c r="E704" s="11"/>
      <c r="F704" s="205" t="str">
        <f t="shared" si="20"/>
        <v>N/A</v>
      </c>
      <c r="G704" s="6"/>
      <c r="AA704" s="14" t="str">
        <f t="shared" si="21"/>
        <v/>
      </c>
      <c r="AB704" s="14" t="str">
        <f>IF(LEN($AA704)=0,"N",IF(LEN($AA704)&gt;1,"Error -- Availability entered in an incorrect format",IF($AA704='Control Panel'!$F$36,$AA704,IF($AA704='Control Panel'!$F$37,$AA704,IF($AA704='Control Panel'!$F$38,$AA704,IF($AA704='Control Panel'!$F$39,$AA704,IF($AA704='Control Panel'!$F$40,$AA704,IF($AA704='Control Panel'!$F$41,$AA704,"Error -- Availability entered in an incorrect format"))))))))</f>
        <v>N</v>
      </c>
    </row>
    <row r="705" spans="1:28" s="14" customFormat="1" x14ac:dyDescent="0.25">
      <c r="A705" s="7">
        <v>693</v>
      </c>
      <c r="B705" s="6"/>
      <c r="C705" s="11"/>
      <c r="D705" s="220"/>
      <c r="E705" s="11"/>
      <c r="F705" s="205" t="str">
        <f t="shared" si="20"/>
        <v>N/A</v>
      </c>
      <c r="G705" s="6"/>
      <c r="AA705" s="14" t="str">
        <f t="shared" si="21"/>
        <v/>
      </c>
      <c r="AB705" s="14" t="str">
        <f>IF(LEN($AA705)=0,"N",IF(LEN($AA705)&gt;1,"Error -- Availability entered in an incorrect format",IF($AA705='Control Panel'!$F$36,$AA705,IF($AA705='Control Panel'!$F$37,$AA705,IF($AA705='Control Panel'!$F$38,$AA705,IF($AA705='Control Panel'!$F$39,$AA705,IF($AA705='Control Panel'!$F$40,$AA705,IF($AA705='Control Panel'!$F$41,$AA705,"Error -- Availability entered in an incorrect format"))))))))</f>
        <v>N</v>
      </c>
    </row>
    <row r="706" spans="1:28" s="14" customFormat="1" x14ac:dyDescent="0.25">
      <c r="A706" s="7">
        <v>694</v>
      </c>
      <c r="B706" s="6"/>
      <c r="C706" s="11"/>
      <c r="D706" s="220"/>
      <c r="E706" s="11"/>
      <c r="F706" s="205" t="str">
        <f t="shared" si="20"/>
        <v>N/A</v>
      </c>
      <c r="G706" s="6"/>
      <c r="AA706" s="14" t="str">
        <f t="shared" si="21"/>
        <v/>
      </c>
      <c r="AB706" s="14" t="str">
        <f>IF(LEN($AA706)=0,"N",IF(LEN($AA706)&gt;1,"Error -- Availability entered in an incorrect format",IF($AA706='Control Panel'!$F$36,$AA706,IF($AA706='Control Panel'!$F$37,$AA706,IF($AA706='Control Panel'!$F$38,$AA706,IF($AA706='Control Panel'!$F$39,$AA706,IF($AA706='Control Panel'!$F$40,$AA706,IF($AA706='Control Panel'!$F$41,$AA706,"Error -- Availability entered in an incorrect format"))))))))</f>
        <v>N</v>
      </c>
    </row>
    <row r="707" spans="1:28" s="14" customFormat="1" x14ac:dyDescent="0.25">
      <c r="A707" s="7">
        <v>695</v>
      </c>
      <c r="B707" s="6"/>
      <c r="C707" s="11"/>
      <c r="D707" s="220"/>
      <c r="E707" s="11"/>
      <c r="F707" s="205" t="str">
        <f t="shared" si="20"/>
        <v>N/A</v>
      </c>
      <c r="G707" s="6"/>
      <c r="AA707" s="14" t="str">
        <f t="shared" si="21"/>
        <v/>
      </c>
      <c r="AB707" s="14" t="str">
        <f>IF(LEN($AA707)=0,"N",IF(LEN($AA707)&gt;1,"Error -- Availability entered in an incorrect format",IF($AA707='Control Panel'!$F$36,$AA707,IF($AA707='Control Panel'!$F$37,$AA707,IF($AA707='Control Panel'!$F$38,$AA707,IF($AA707='Control Panel'!$F$39,$AA707,IF($AA707='Control Panel'!$F$40,$AA707,IF($AA707='Control Panel'!$F$41,$AA707,"Error -- Availability entered in an incorrect format"))))))))</f>
        <v>N</v>
      </c>
    </row>
    <row r="708" spans="1:28" s="14" customFormat="1" x14ac:dyDescent="0.25">
      <c r="A708" s="7">
        <v>696</v>
      </c>
      <c r="B708" s="6"/>
      <c r="C708" s="11"/>
      <c r="D708" s="220"/>
      <c r="E708" s="11"/>
      <c r="F708" s="205" t="str">
        <f t="shared" si="20"/>
        <v>N/A</v>
      </c>
      <c r="G708" s="6"/>
      <c r="AA708" s="14" t="str">
        <f t="shared" si="21"/>
        <v/>
      </c>
      <c r="AB708" s="14" t="str">
        <f>IF(LEN($AA708)=0,"N",IF(LEN($AA708)&gt;1,"Error -- Availability entered in an incorrect format",IF($AA708='Control Panel'!$F$36,$AA708,IF($AA708='Control Panel'!$F$37,$AA708,IF($AA708='Control Panel'!$F$38,$AA708,IF($AA708='Control Panel'!$F$39,$AA708,IF($AA708='Control Panel'!$F$40,$AA708,IF($AA708='Control Panel'!$F$41,$AA708,"Error -- Availability entered in an incorrect format"))))))))</f>
        <v>N</v>
      </c>
    </row>
    <row r="709" spans="1:28" s="14" customFormat="1" x14ac:dyDescent="0.25">
      <c r="A709" s="7">
        <v>697</v>
      </c>
      <c r="B709" s="6"/>
      <c r="C709" s="11"/>
      <c r="D709" s="220"/>
      <c r="E709" s="11"/>
      <c r="F709" s="205" t="str">
        <f t="shared" si="20"/>
        <v>N/A</v>
      </c>
      <c r="G709" s="6"/>
      <c r="AA709" s="14" t="str">
        <f t="shared" si="21"/>
        <v/>
      </c>
      <c r="AB709" s="14" t="str">
        <f>IF(LEN($AA709)=0,"N",IF(LEN($AA709)&gt;1,"Error -- Availability entered in an incorrect format",IF($AA709='Control Panel'!$F$36,$AA709,IF($AA709='Control Panel'!$F$37,$AA709,IF($AA709='Control Panel'!$F$38,$AA709,IF($AA709='Control Panel'!$F$39,$AA709,IF($AA709='Control Panel'!$F$40,$AA709,IF($AA709='Control Panel'!$F$41,$AA709,"Error -- Availability entered in an incorrect format"))))))))</f>
        <v>N</v>
      </c>
    </row>
    <row r="710" spans="1:28" s="14" customFormat="1" x14ac:dyDescent="0.25">
      <c r="A710" s="7">
        <v>698</v>
      </c>
      <c r="B710" s="6"/>
      <c r="C710" s="11"/>
      <c r="D710" s="220"/>
      <c r="E710" s="11"/>
      <c r="F710" s="205" t="str">
        <f t="shared" si="20"/>
        <v>N/A</v>
      </c>
      <c r="G710" s="6"/>
      <c r="AA710" s="14" t="str">
        <f t="shared" si="21"/>
        <v/>
      </c>
      <c r="AB710" s="14" t="str">
        <f>IF(LEN($AA710)=0,"N",IF(LEN($AA710)&gt;1,"Error -- Availability entered in an incorrect format",IF($AA710='Control Panel'!$F$36,$AA710,IF($AA710='Control Panel'!$F$37,$AA710,IF($AA710='Control Panel'!$F$38,$AA710,IF($AA710='Control Panel'!$F$39,$AA710,IF($AA710='Control Panel'!$F$40,$AA710,IF($AA710='Control Panel'!$F$41,$AA710,"Error -- Availability entered in an incorrect format"))))))))</f>
        <v>N</v>
      </c>
    </row>
    <row r="711" spans="1:28" s="14" customFormat="1" x14ac:dyDescent="0.25">
      <c r="A711" s="7">
        <v>699</v>
      </c>
      <c r="B711" s="6"/>
      <c r="C711" s="11"/>
      <c r="D711" s="220"/>
      <c r="E711" s="11"/>
      <c r="F711" s="205" t="str">
        <f t="shared" si="20"/>
        <v>N/A</v>
      </c>
      <c r="G711" s="6"/>
      <c r="AA711" s="14" t="str">
        <f t="shared" si="21"/>
        <v/>
      </c>
      <c r="AB711" s="14" t="str">
        <f>IF(LEN($AA711)=0,"N",IF(LEN($AA711)&gt;1,"Error -- Availability entered in an incorrect format",IF($AA711='Control Panel'!$F$36,$AA711,IF($AA711='Control Panel'!$F$37,$AA711,IF($AA711='Control Panel'!$F$38,$AA711,IF($AA711='Control Panel'!$F$39,$AA711,IF($AA711='Control Panel'!$F$40,$AA711,IF($AA711='Control Panel'!$F$41,$AA711,"Error -- Availability entered in an incorrect format"))))))))</f>
        <v>N</v>
      </c>
    </row>
    <row r="712" spans="1:28" s="14" customFormat="1" x14ac:dyDescent="0.25">
      <c r="A712" s="7">
        <v>700</v>
      </c>
      <c r="B712" s="6"/>
      <c r="C712" s="11"/>
      <c r="D712" s="220"/>
      <c r="E712" s="11"/>
      <c r="F712" s="205" t="str">
        <f t="shared" si="20"/>
        <v>N/A</v>
      </c>
      <c r="G712" s="6"/>
      <c r="AA712" s="14" t="str">
        <f t="shared" si="21"/>
        <v/>
      </c>
      <c r="AB712" s="14" t="str">
        <f>IF(LEN($AA712)=0,"N",IF(LEN($AA712)&gt;1,"Error -- Availability entered in an incorrect format",IF($AA712='Control Panel'!$F$36,$AA712,IF($AA712='Control Panel'!$F$37,$AA712,IF($AA712='Control Panel'!$F$38,$AA712,IF($AA712='Control Panel'!$F$39,$AA712,IF($AA712='Control Panel'!$F$40,$AA712,IF($AA712='Control Panel'!$F$41,$AA712,"Error -- Availability entered in an incorrect format"))))))))</f>
        <v>N</v>
      </c>
    </row>
    <row r="713" spans="1:28" s="14" customFormat="1" x14ac:dyDescent="0.25">
      <c r="A713" s="7">
        <v>701</v>
      </c>
      <c r="B713" s="6"/>
      <c r="C713" s="11"/>
      <c r="D713" s="220"/>
      <c r="E713" s="11"/>
      <c r="F713" s="205" t="str">
        <f t="shared" si="20"/>
        <v>N/A</v>
      </c>
      <c r="G713" s="6"/>
      <c r="AA713" s="14" t="str">
        <f t="shared" si="21"/>
        <v/>
      </c>
      <c r="AB713" s="14" t="str">
        <f>IF(LEN($AA713)=0,"N",IF(LEN($AA713)&gt;1,"Error -- Availability entered in an incorrect format",IF($AA713='Control Panel'!$F$36,$AA713,IF($AA713='Control Panel'!$F$37,$AA713,IF($AA713='Control Panel'!$F$38,$AA713,IF($AA713='Control Panel'!$F$39,$AA713,IF($AA713='Control Panel'!$F$40,$AA713,IF($AA713='Control Panel'!$F$41,$AA713,"Error -- Availability entered in an incorrect format"))))))))</f>
        <v>N</v>
      </c>
    </row>
    <row r="714" spans="1:28" s="14" customFormat="1" x14ac:dyDescent="0.25">
      <c r="A714" s="7">
        <v>702</v>
      </c>
      <c r="B714" s="6"/>
      <c r="C714" s="11"/>
      <c r="D714" s="220"/>
      <c r="E714" s="11"/>
      <c r="F714" s="205" t="str">
        <f t="shared" si="20"/>
        <v>N/A</v>
      </c>
      <c r="G714" s="6"/>
      <c r="AA714" s="14" t="str">
        <f t="shared" si="21"/>
        <v/>
      </c>
      <c r="AB714" s="14" t="str">
        <f>IF(LEN($AA714)=0,"N",IF(LEN($AA714)&gt;1,"Error -- Availability entered in an incorrect format",IF($AA714='Control Panel'!$F$36,$AA714,IF($AA714='Control Panel'!$F$37,$AA714,IF($AA714='Control Panel'!$F$38,$AA714,IF($AA714='Control Panel'!$F$39,$AA714,IF($AA714='Control Panel'!$F$40,$AA714,IF($AA714='Control Panel'!$F$41,$AA714,"Error -- Availability entered in an incorrect format"))))))))</f>
        <v>N</v>
      </c>
    </row>
    <row r="715" spans="1:28" s="14" customFormat="1" x14ac:dyDescent="0.25">
      <c r="A715" s="7">
        <v>703</v>
      </c>
      <c r="B715" s="6"/>
      <c r="C715" s="11"/>
      <c r="D715" s="220"/>
      <c r="E715" s="11"/>
      <c r="F715" s="205" t="str">
        <f t="shared" si="20"/>
        <v>N/A</v>
      </c>
      <c r="G715" s="6"/>
      <c r="AA715" s="14" t="str">
        <f t="shared" si="21"/>
        <v/>
      </c>
      <c r="AB715" s="14" t="str">
        <f>IF(LEN($AA715)=0,"N",IF(LEN($AA715)&gt;1,"Error -- Availability entered in an incorrect format",IF($AA715='Control Panel'!$F$36,$AA715,IF($AA715='Control Panel'!$F$37,$AA715,IF($AA715='Control Panel'!$F$38,$AA715,IF($AA715='Control Panel'!$F$39,$AA715,IF($AA715='Control Panel'!$F$40,$AA715,IF($AA715='Control Panel'!$F$41,$AA715,"Error -- Availability entered in an incorrect format"))))))))</f>
        <v>N</v>
      </c>
    </row>
    <row r="716" spans="1:28" s="14" customFormat="1" x14ac:dyDescent="0.25">
      <c r="A716" s="7">
        <v>704</v>
      </c>
      <c r="B716" s="6"/>
      <c r="C716" s="11"/>
      <c r="D716" s="220"/>
      <c r="E716" s="11"/>
      <c r="F716" s="205" t="str">
        <f t="shared" si="20"/>
        <v>N/A</v>
      </c>
      <c r="G716" s="6"/>
      <c r="AA716" s="14" t="str">
        <f t="shared" si="21"/>
        <v/>
      </c>
      <c r="AB716" s="14" t="str">
        <f>IF(LEN($AA716)=0,"N",IF(LEN($AA716)&gt;1,"Error -- Availability entered in an incorrect format",IF($AA716='Control Panel'!$F$36,$AA716,IF($AA716='Control Panel'!$F$37,$AA716,IF($AA716='Control Panel'!$F$38,$AA716,IF($AA716='Control Panel'!$F$39,$AA716,IF($AA716='Control Panel'!$F$40,$AA716,IF($AA716='Control Panel'!$F$41,$AA716,"Error -- Availability entered in an incorrect format"))))))))</f>
        <v>N</v>
      </c>
    </row>
    <row r="717" spans="1:28" s="14" customFormat="1" x14ac:dyDescent="0.25">
      <c r="A717" s="7">
        <v>705</v>
      </c>
      <c r="B717" s="6"/>
      <c r="C717" s="11"/>
      <c r="D717" s="220"/>
      <c r="E717" s="11"/>
      <c r="F717" s="205" t="str">
        <f t="shared" si="20"/>
        <v>N/A</v>
      </c>
      <c r="G717" s="6"/>
      <c r="AA717" s="14" t="str">
        <f t="shared" si="21"/>
        <v/>
      </c>
      <c r="AB717" s="14" t="str">
        <f>IF(LEN($AA717)=0,"N",IF(LEN($AA717)&gt;1,"Error -- Availability entered in an incorrect format",IF($AA717='Control Panel'!$F$36,$AA717,IF($AA717='Control Panel'!$F$37,$AA717,IF($AA717='Control Panel'!$F$38,$AA717,IF($AA717='Control Panel'!$F$39,$AA717,IF($AA717='Control Panel'!$F$40,$AA717,IF($AA717='Control Panel'!$F$41,$AA717,"Error -- Availability entered in an incorrect format"))))))))</f>
        <v>N</v>
      </c>
    </row>
    <row r="718" spans="1:28" s="14" customFormat="1" x14ac:dyDescent="0.25">
      <c r="A718" s="7">
        <v>706</v>
      </c>
      <c r="B718" s="6"/>
      <c r="C718" s="11"/>
      <c r="D718" s="220"/>
      <c r="E718" s="11"/>
      <c r="F718" s="205" t="str">
        <f t="shared" ref="F718:F781" si="22">IF($D$10=$A$9,"N/A",$D$10)</f>
        <v>N/A</v>
      </c>
      <c r="G718" s="6"/>
      <c r="AA718" s="14" t="str">
        <f t="shared" ref="AA718:AA781" si="23">TRIM($D718)</f>
        <v/>
      </c>
      <c r="AB718" s="14" t="str">
        <f>IF(LEN($AA718)=0,"N",IF(LEN($AA718)&gt;1,"Error -- Availability entered in an incorrect format",IF($AA718='Control Panel'!$F$36,$AA718,IF($AA718='Control Panel'!$F$37,$AA718,IF($AA718='Control Panel'!$F$38,$AA718,IF($AA718='Control Panel'!$F$39,$AA718,IF($AA718='Control Panel'!$F$40,$AA718,IF($AA718='Control Panel'!$F$41,$AA718,"Error -- Availability entered in an incorrect format"))))))))</f>
        <v>N</v>
      </c>
    </row>
    <row r="719" spans="1:28" s="14" customFormat="1" x14ac:dyDescent="0.25">
      <c r="A719" s="7">
        <v>707</v>
      </c>
      <c r="B719" s="6"/>
      <c r="C719" s="11"/>
      <c r="D719" s="220"/>
      <c r="E719" s="11"/>
      <c r="F719" s="205" t="str">
        <f t="shared" si="22"/>
        <v>N/A</v>
      </c>
      <c r="G719" s="6"/>
      <c r="AA719" s="14" t="str">
        <f t="shared" si="23"/>
        <v/>
      </c>
      <c r="AB719" s="14" t="str">
        <f>IF(LEN($AA719)=0,"N",IF(LEN($AA719)&gt;1,"Error -- Availability entered in an incorrect format",IF($AA719='Control Panel'!$F$36,$AA719,IF($AA719='Control Panel'!$F$37,$AA719,IF($AA719='Control Panel'!$F$38,$AA719,IF($AA719='Control Panel'!$F$39,$AA719,IF($AA719='Control Panel'!$F$40,$AA719,IF($AA719='Control Panel'!$F$41,$AA719,"Error -- Availability entered in an incorrect format"))))))))</f>
        <v>N</v>
      </c>
    </row>
    <row r="720" spans="1:28" s="14" customFormat="1" x14ac:dyDescent="0.25">
      <c r="A720" s="7">
        <v>708</v>
      </c>
      <c r="B720" s="6"/>
      <c r="C720" s="11"/>
      <c r="D720" s="220"/>
      <c r="E720" s="11"/>
      <c r="F720" s="205" t="str">
        <f t="shared" si="22"/>
        <v>N/A</v>
      </c>
      <c r="G720" s="6"/>
      <c r="AA720" s="14" t="str">
        <f t="shared" si="23"/>
        <v/>
      </c>
      <c r="AB720" s="14" t="str">
        <f>IF(LEN($AA720)=0,"N",IF(LEN($AA720)&gt;1,"Error -- Availability entered in an incorrect format",IF($AA720='Control Panel'!$F$36,$AA720,IF($AA720='Control Panel'!$F$37,$AA720,IF($AA720='Control Panel'!$F$38,$AA720,IF($AA720='Control Panel'!$F$39,$AA720,IF($AA720='Control Panel'!$F$40,$AA720,IF($AA720='Control Panel'!$F$41,$AA720,"Error -- Availability entered in an incorrect format"))))))))</f>
        <v>N</v>
      </c>
    </row>
    <row r="721" spans="1:28" s="14" customFormat="1" x14ac:dyDescent="0.25">
      <c r="A721" s="7">
        <v>709</v>
      </c>
      <c r="B721" s="6"/>
      <c r="C721" s="11"/>
      <c r="D721" s="220"/>
      <c r="E721" s="11"/>
      <c r="F721" s="205" t="str">
        <f t="shared" si="22"/>
        <v>N/A</v>
      </c>
      <c r="G721" s="6"/>
      <c r="AA721" s="14" t="str">
        <f t="shared" si="23"/>
        <v/>
      </c>
      <c r="AB721" s="14" t="str">
        <f>IF(LEN($AA721)=0,"N",IF(LEN($AA721)&gt;1,"Error -- Availability entered in an incorrect format",IF($AA721='Control Panel'!$F$36,$AA721,IF($AA721='Control Panel'!$F$37,$AA721,IF($AA721='Control Panel'!$F$38,$AA721,IF($AA721='Control Panel'!$F$39,$AA721,IF($AA721='Control Panel'!$F$40,$AA721,IF($AA721='Control Panel'!$F$41,$AA721,"Error -- Availability entered in an incorrect format"))))))))</f>
        <v>N</v>
      </c>
    </row>
    <row r="722" spans="1:28" s="14" customFormat="1" x14ac:dyDescent="0.25">
      <c r="A722" s="7">
        <v>710</v>
      </c>
      <c r="B722" s="6"/>
      <c r="C722" s="11"/>
      <c r="D722" s="220"/>
      <c r="E722" s="11"/>
      <c r="F722" s="205" t="str">
        <f t="shared" si="22"/>
        <v>N/A</v>
      </c>
      <c r="G722" s="6"/>
      <c r="AA722" s="14" t="str">
        <f t="shared" si="23"/>
        <v/>
      </c>
      <c r="AB722" s="14" t="str">
        <f>IF(LEN($AA722)=0,"N",IF(LEN($AA722)&gt;1,"Error -- Availability entered in an incorrect format",IF($AA722='Control Panel'!$F$36,$AA722,IF($AA722='Control Panel'!$F$37,$AA722,IF($AA722='Control Panel'!$F$38,$AA722,IF($AA722='Control Panel'!$F$39,$AA722,IF($AA722='Control Panel'!$F$40,$AA722,IF($AA722='Control Panel'!$F$41,$AA722,"Error -- Availability entered in an incorrect format"))))))))</f>
        <v>N</v>
      </c>
    </row>
    <row r="723" spans="1:28" s="14" customFormat="1" x14ac:dyDescent="0.25">
      <c r="A723" s="7">
        <v>711</v>
      </c>
      <c r="B723" s="6"/>
      <c r="C723" s="11"/>
      <c r="D723" s="220"/>
      <c r="E723" s="11"/>
      <c r="F723" s="205" t="str">
        <f t="shared" si="22"/>
        <v>N/A</v>
      </c>
      <c r="G723" s="6"/>
      <c r="AA723" s="14" t="str">
        <f t="shared" si="23"/>
        <v/>
      </c>
      <c r="AB723" s="14" t="str">
        <f>IF(LEN($AA723)=0,"N",IF(LEN($AA723)&gt;1,"Error -- Availability entered in an incorrect format",IF($AA723='Control Panel'!$F$36,$AA723,IF($AA723='Control Panel'!$F$37,$AA723,IF($AA723='Control Panel'!$F$38,$AA723,IF($AA723='Control Panel'!$F$39,$AA723,IF($AA723='Control Panel'!$F$40,$AA723,IF($AA723='Control Panel'!$F$41,$AA723,"Error -- Availability entered in an incorrect format"))))))))</f>
        <v>N</v>
      </c>
    </row>
    <row r="724" spans="1:28" s="14" customFormat="1" x14ac:dyDescent="0.25">
      <c r="A724" s="7">
        <v>712</v>
      </c>
      <c r="B724" s="6"/>
      <c r="C724" s="11"/>
      <c r="D724" s="220"/>
      <c r="E724" s="11"/>
      <c r="F724" s="205" t="str">
        <f t="shared" si="22"/>
        <v>N/A</v>
      </c>
      <c r="G724" s="6"/>
      <c r="AA724" s="14" t="str">
        <f t="shared" si="23"/>
        <v/>
      </c>
      <c r="AB724" s="14" t="str">
        <f>IF(LEN($AA724)=0,"N",IF(LEN($AA724)&gt;1,"Error -- Availability entered in an incorrect format",IF($AA724='Control Panel'!$F$36,$AA724,IF($AA724='Control Panel'!$F$37,$AA724,IF($AA724='Control Panel'!$F$38,$AA724,IF($AA724='Control Panel'!$F$39,$AA724,IF($AA724='Control Panel'!$F$40,$AA724,IF($AA724='Control Panel'!$F$41,$AA724,"Error -- Availability entered in an incorrect format"))))))))</f>
        <v>N</v>
      </c>
    </row>
    <row r="725" spans="1:28" s="14" customFormat="1" x14ac:dyDescent="0.25">
      <c r="A725" s="7">
        <v>713</v>
      </c>
      <c r="B725" s="6"/>
      <c r="C725" s="11"/>
      <c r="D725" s="220"/>
      <c r="E725" s="11"/>
      <c r="F725" s="205" t="str">
        <f t="shared" si="22"/>
        <v>N/A</v>
      </c>
      <c r="G725" s="6"/>
      <c r="AA725" s="14" t="str">
        <f t="shared" si="23"/>
        <v/>
      </c>
      <c r="AB725" s="14" t="str">
        <f>IF(LEN($AA725)=0,"N",IF(LEN($AA725)&gt;1,"Error -- Availability entered in an incorrect format",IF($AA725='Control Panel'!$F$36,$AA725,IF($AA725='Control Panel'!$F$37,$AA725,IF($AA725='Control Panel'!$F$38,$AA725,IF($AA725='Control Panel'!$F$39,$AA725,IF($AA725='Control Panel'!$F$40,$AA725,IF($AA725='Control Panel'!$F$41,$AA725,"Error -- Availability entered in an incorrect format"))))))))</f>
        <v>N</v>
      </c>
    </row>
    <row r="726" spans="1:28" s="14" customFormat="1" x14ac:dyDescent="0.25">
      <c r="A726" s="7">
        <v>714</v>
      </c>
      <c r="B726" s="6"/>
      <c r="C726" s="11"/>
      <c r="D726" s="220"/>
      <c r="E726" s="11"/>
      <c r="F726" s="205" t="str">
        <f t="shared" si="22"/>
        <v>N/A</v>
      </c>
      <c r="G726" s="6"/>
      <c r="AA726" s="14" t="str">
        <f t="shared" si="23"/>
        <v/>
      </c>
      <c r="AB726" s="14" t="str">
        <f>IF(LEN($AA726)=0,"N",IF(LEN($AA726)&gt;1,"Error -- Availability entered in an incorrect format",IF($AA726='Control Panel'!$F$36,$AA726,IF($AA726='Control Panel'!$F$37,$AA726,IF($AA726='Control Panel'!$F$38,$AA726,IF($AA726='Control Panel'!$F$39,$AA726,IF($AA726='Control Panel'!$F$40,$AA726,IF($AA726='Control Panel'!$F$41,$AA726,"Error -- Availability entered in an incorrect format"))))))))</f>
        <v>N</v>
      </c>
    </row>
    <row r="727" spans="1:28" s="14" customFormat="1" x14ac:dyDescent="0.25">
      <c r="A727" s="7">
        <v>715</v>
      </c>
      <c r="B727" s="6"/>
      <c r="C727" s="11"/>
      <c r="D727" s="220"/>
      <c r="E727" s="11"/>
      <c r="F727" s="205" t="str">
        <f t="shared" si="22"/>
        <v>N/A</v>
      </c>
      <c r="G727" s="6"/>
      <c r="AA727" s="14" t="str">
        <f t="shared" si="23"/>
        <v/>
      </c>
      <c r="AB727" s="14" t="str">
        <f>IF(LEN($AA727)=0,"N",IF(LEN($AA727)&gt;1,"Error -- Availability entered in an incorrect format",IF($AA727='Control Panel'!$F$36,$AA727,IF($AA727='Control Panel'!$F$37,$AA727,IF($AA727='Control Panel'!$F$38,$AA727,IF($AA727='Control Panel'!$F$39,$AA727,IF($AA727='Control Panel'!$F$40,$AA727,IF($AA727='Control Panel'!$F$41,$AA727,"Error -- Availability entered in an incorrect format"))))))))</f>
        <v>N</v>
      </c>
    </row>
    <row r="728" spans="1:28" s="14" customFormat="1" x14ac:dyDescent="0.25">
      <c r="A728" s="7">
        <v>716</v>
      </c>
      <c r="B728" s="6"/>
      <c r="C728" s="11"/>
      <c r="D728" s="220"/>
      <c r="E728" s="11"/>
      <c r="F728" s="205" t="str">
        <f t="shared" si="22"/>
        <v>N/A</v>
      </c>
      <c r="G728" s="6"/>
      <c r="AA728" s="14" t="str">
        <f t="shared" si="23"/>
        <v/>
      </c>
      <c r="AB728" s="14" t="str">
        <f>IF(LEN($AA728)=0,"N",IF(LEN($AA728)&gt;1,"Error -- Availability entered in an incorrect format",IF($AA728='Control Panel'!$F$36,$AA728,IF($AA728='Control Panel'!$F$37,$AA728,IF($AA728='Control Panel'!$F$38,$AA728,IF($AA728='Control Panel'!$F$39,$AA728,IF($AA728='Control Panel'!$F$40,$AA728,IF($AA728='Control Panel'!$F$41,$AA728,"Error -- Availability entered in an incorrect format"))))))))</f>
        <v>N</v>
      </c>
    </row>
    <row r="729" spans="1:28" s="14" customFormat="1" x14ac:dyDescent="0.25">
      <c r="A729" s="7">
        <v>717</v>
      </c>
      <c r="B729" s="6"/>
      <c r="C729" s="11"/>
      <c r="D729" s="220"/>
      <c r="E729" s="11"/>
      <c r="F729" s="205" t="str">
        <f t="shared" si="22"/>
        <v>N/A</v>
      </c>
      <c r="G729" s="6"/>
      <c r="AA729" s="14" t="str">
        <f t="shared" si="23"/>
        <v/>
      </c>
      <c r="AB729" s="14" t="str">
        <f>IF(LEN($AA729)=0,"N",IF(LEN($AA729)&gt;1,"Error -- Availability entered in an incorrect format",IF($AA729='Control Panel'!$F$36,$AA729,IF($AA729='Control Panel'!$F$37,$AA729,IF($AA729='Control Panel'!$F$38,$AA729,IF($AA729='Control Panel'!$F$39,$AA729,IF($AA729='Control Panel'!$F$40,$AA729,IF($AA729='Control Panel'!$F$41,$AA729,"Error -- Availability entered in an incorrect format"))))))))</f>
        <v>N</v>
      </c>
    </row>
    <row r="730" spans="1:28" s="14" customFormat="1" x14ac:dyDescent="0.25">
      <c r="A730" s="7">
        <v>718</v>
      </c>
      <c r="B730" s="6"/>
      <c r="C730" s="11"/>
      <c r="D730" s="220"/>
      <c r="E730" s="11"/>
      <c r="F730" s="205" t="str">
        <f t="shared" si="22"/>
        <v>N/A</v>
      </c>
      <c r="G730" s="6"/>
      <c r="AA730" s="14" t="str">
        <f t="shared" si="23"/>
        <v/>
      </c>
      <c r="AB730" s="14" t="str">
        <f>IF(LEN($AA730)=0,"N",IF(LEN($AA730)&gt;1,"Error -- Availability entered in an incorrect format",IF($AA730='Control Panel'!$F$36,$AA730,IF($AA730='Control Panel'!$F$37,$AA730,IF($AA730='Control Panel'!$F$38,$AA730,IF($AA730='Control Panel'!$F$39,$AA730,IF($AA730='Control Panel'!$F$40,$AA730,IF($AA730='Control Panel'!$F$41,$AA730,"Error -- Availability entered in an incorrect format"))))))))</f>
        <v>N</v>
      </c>
    </row>
    <row r="731" spans="1:28" s="14" customFormat="1" x14ac:dyDescent="0.25">
      <c r="A731" s="7">
        <v>719</v>
      </c>
      <c r="B731" s="6"/>
      <c r="C731" s="11"/>
      <c r="D731" s="220"/>
      <c r="E731" s="11"/>
      <c r="F731" s="205" t="str">
        <f t="shared" si="22"/>
        <v>N/A</v>
      </c>
      <c r="G731" s="6"/>
      <c r="AA731" s="14" t="str">
        <f t="shared" si="23"/>
        <v/>
      </c>
      <c r="AB731" s="14" t="str">
        <f>IF(LEN($AA731)=0,"N",IF(LEN($AA731)&gt;1,"Error -- Availability entered in an incorrect format",IF($AA731='Control Panel'!$F$36,$AA731,IF($AA731='Control Panel'!$F$37,$AA731,IF($AA731='Control Panel'!$F$38,$AA731,IF($AA731='Control Panel'!$F$39,$AA731,IF($AA731='Control Panel'!$F$40,$AA731,IF($AA731='Control Panel'!$F$41,$AA731,"Error -- Availability entered in an incorrect format"))))))))</f>
        <v>N</v>
      </c>
    </row>
    <row r="732" spans="1:28" s="14" customFormat="1" x14ac:dyDescent="0.25">
      <c r="A732" s="7">
        <v>720</v>
      </c>
      <c r="B732" s="6"/>
      <c r="C732" s="11"/>
      <c r="D732" s="220"/>
      <c r="E732" s="11"/>
      <c r="F732" s="205" t="str">
        <f t="shared" si="22"/>
        <v>N/A</v>
      </c>
      <c r="G732" s="6"/>
      <c r="AA732" s="14" t="str">
        <f t="shared" si="23"/>
        <v/>
      </c>
      <c r="AB732" s="14" t="str">
        <f>IF(LEN($AA732)=0,"N",IF(LEN($AA732)&gt;1,"Error -- Availability entered in an incorrect format",IF($AA732='Control Panel'!$F$36,$AA732,IF($AA732='Control Panel'!$F$37,$AA732,IF($AA732='Control Panel'!$F$38,$AA732,IF($AA732='Control Panel'!$F$39,$AA732,IF($AA732='Control Panel'!$F$40,$AA732,IF($AA732='Control Panel'!$F$41,$AA732,"Error -- Availability entered in an incorrect format"))))))))</f>
        <v>N</v>
      </c>
    </row>
    <row r="733" spans="1:28" s="14" customFormat="1" x14ac:dyDescent="0.25">
      <c r="A733" s="7">
        <v>721</v>
      </c>
      <c r="B733" s="6"/>
      <c r="C733" s="11"/>
      <c r="D733" s="220"/>
      <c r="E733" s="11"/>
      <c r="F733" s="205" t="str">
        <f t="shared" si="22"/>
        <v>N/A</v>
      </c>
      <c r="G733" s="6"/>
      <c r="AA733" s="14" t="str">
        <f t="shared" si="23"/>
        <v/>
      </c>
      <c r="AB733" s="14" t="str">
        <f>IF(LEN($AA733)=0,"N",IF(LEN($AA733)&gt;1,"Error -- Availability entered in an incorrect format",IF($AA733='Control Panel'!$F$36,$AA733,IF($AA733='Control Panel'!$F$37,$AA733,IF($AA733='Control Panel'!$F$38,$AA733,IF($AA733='Control Panel'!$F$39,$AA733,IF($AA733='Control Panel'!$F$40,$AA733,IF($AA733='Control Panel'!$F$41,$AA733,"Error -- Availability entered in an incorrect format"))))))))</f>
        <v>N</v>
      </c>
    </row>
    <row r="734" spans="1:28" s="14" customFormat="1" x14ac:dyDescent="0.25">
      <c r="A734" s="7">
        <v>722</v>
      </c>
      <c r="B734" s="6"/>
      <c r="C734" s="11"/>
      <c r="D734" s="220"/>
      <c r="E734" s="11"/>
      <c r="F734" s="205" t="str">
        <f t="shared" si="22"/>
        <v>N/A</v>
      </c>
      <c r="G734" s="6"/>
      <c r="AA734" s="14" t="str">
        <f t="shared" si="23"/>
        <v/>
      </c>
      <c r="AB734" s="14" t="str">
        <f>IF(LEN($AA734)=0,"N",IF(LEN($AA734)&gt;1,"Error -- Availability entered in an incorrect format",IF($AA734='Control Panel'!$F$36,$AA734,IF($AA734='Control Panel'!$F$37,$AA734,IF($AA734='Control Panel'!$F$38,$AA734,IF($AA734='Control Panel'!$F$39,$AA734,IF($AA734='Control Panel'!$F$40,$AA734,IF($AA734='Control Panel'!$F$41,$AA734,"Error -- Availability entered in an incorrect format"))))))))</f>
        <v>N</v>
      </c>
    </row>
    <row r="735" spans="1:28" s="14" customFormat="1" x14ac:dyDescent="0.25">
      <c r="A735" s="7">
        <v>723</v>
      </c>
      <c r="B735" s="6"/>
      <c r="C735" s="11"/>
      <c r="D735" s="220"/>
      <c r="E735" s="11"/>
      <c r="F735" s="205" t="str">
        <f t="shared" si="22"/>
        <v>N/A</v>
      </c>
      <c r="G735" s="6"/>
      <c r="AA735" s="14" t="str">
        <f t="shared" si="23"/>
        <v/>
      </c>
      <c r="AB735" s="14" t="str">
        <f>IF(LEN($AA735)=0,"N",IF(LEN($AA735)&gt;1,"Error -- Availability entered in an incorrect format",IF($AA735='Control Panel'!$F$36,$AA735,IF($AA735='Control Panel'!$F$37,$AA735,IF($AA735='Control Panel'!$F$38,$AA735,IF($AA735='Control Panel'!$F$39,$AA735,IF($AA735='Control Panel'!$F$40,$AA735,IF($AA735='Control Panel'!$F$41,$AA735,"Error -- Availability entered in an incorrect format"))))))))</f>
        <v>N</v>
      </c>
    </row>
    <row r="736" spans="1:28" s="14" customFormat="1" x14ac:dyDescent="0.25">
      <c r="A736" s="7">
        <v>724</v>
      </c>
      <c r="B736" s="6"/>
      <c r="C736" s="11"/>
      <c r="D736" s="220"/>
      <c r="E736" s="11"/>
      <c r="F736" s="205" t="str">
        <f t="shared" si="22"/>
        <v>N/A</v>
      </c>
      <c r="G736" s="6"/>
      <c r="AA736" s="14" t="str">
        <f t="shared" si="23"/>
        <v/>
      </c>
      <c r="AB736" s="14" t="str">
        <f>IF(LEN($AA736)=0,"N",IF(LEN($AA736)&gt;1,"Error -- Availability entered in an incorrect format",IF($AA736='Control Panel'!$F$36,$AA736,IF($AA736='Control Panel'!$F$37,$AA736,IF($AA736='Control Panel'!$F$38,$AA736,IF($AA736='Control Panel'!$F$39,$AA736,IF($AA736='Control Panel'!$F$40,$AA736,IF($AA736='Control Panel'!$F$41,$AA736,"Error -- Availability entered in an incorrect format"))))))))</f>
        <v>N</v>
      </c>
    </row>
    <row r="737" spans="1:28" s="14" customFormat="1" x14ac:dyDescent="0.25">
      <c r="A737" s="7">
        <v>725</v>
      </c>
      <c r="B737" s="6"/>
      <c r="C737" s="11"/>
      <c r="D737" s="220"/>
      <c r="E737" s="11"/>
      <c r="F737" s="205" t="str">
        <f t="shared" si="22"/>
        <v>N/A</v>
      </c>
      <c r="G737" s="6"/>
      <c r="AA737" s="14" t="str">
        <f t="shared" si="23"/>
        <v/>
      </c>
      <c r="AB737" s="14" t="str">
        <f>IF(LEN($AA737)=0,"N",IF(LEN($AA737)&gt;1,"Error -- Availability entered in an incorrect format",IF($AA737='Control Panel'!$F$36,$AA737,IF($AA737='Control Panel'!$F$37,$AA737,IF($AA737='Control Panel'!$F$38,$AA737,IF($AA737='Control Panel'!$F$39,$AA737,IF($AA737='Control Panel'!$F$40,$AA737,IF($AA737='Control Panel'!$F$41,$AA737,"Error -- Availability entered in an incorrect format"))))))))</f>
        <v>N</v>
      </c>
    </row>
    <row r="738" spans="1:28" s="14" customFormat="1" x14ac:dyDescent="0.25">
      <c r="A738" s="7">
        <v>726</v>
      </c>
      <c r="B738" s="6"/>
      <c r="C738" s="11"/>
      <c r="D738" s="220"/>
      <c r="E738" s="11"/>
      <c r="F738" s="205" t="str">
        <f t="shared" si="22"/>
        <v>N/A</v>
      </c>
      <c r="G738" s="6"/>
      <c r="AA738" s="14" t="str">
        <f t="shared" si="23"/>
        <v/>
      </c>
      <c r="AB738" s="14" t="str">
        <f>IF(LEN($AA738)=0,"N",IF(LEN($AA738)&gt;1,"Error -- Availability entered in an incorrect format",IF($AA738='Control Panel'!$F$36,$AA738,IF($AA738='Control Panel'!$F$37,$AA738,IF($AA738='Control Panel'!$F$38,$AA738,IF($AA738='Control Panel'!$F$39,$AA738,IF($AA738='Control Panel'!$F$40,$AA738,IF($AA738='Control Panel'!$F$41,$AA738,"Error -- Availability entered in an incorrect format"))))))))</f>
        <v>N</v>
      </c>
    </row>
    <row r="739" spans="1:28" s="14" customFormat="1" x14ac:dyDescent="0.25">
      <c r="A739" s="7">
        <v>727</v>
      </c>
      <c r="B739" s="6"/>
      <c r="C739" s="11"/>
      <c r="D739" s="220"/>
      <c r="E739" s="11"/>
      <c r="F739" s="205" t="str">
        <f t="shared" si="22"/>
        <v>N/A</v>
      </c>
      <c r="G739" s="6"/>
      <c r="AA739" s="14" t="str">
        <f t="shared" si="23"/>
        <v/>
      </c>
      <c r="AB739" s="14" t="str">
        <f>IF(LEN($AA739)=0,"N",IF(LEN($AA739)&gt;1,"Error -- Availability entered in an incorrect format",IF($AA739='Control Panel'!$F$36,$AA739,IF($AA739='Control Panel'!$F$37,$AA739,IF($AA739='Control Panel'!$F$38,$AA739,IF($AA739='Control Panel'!$F$39,$AA739,IF($AA739='Control Panel'!$F$40,$AA739,IF($AA739='Control Panel'!$F$41,$AA739,"Error -- Availability entered in an incorrect format"))))))))</f>
        <v>N</v>
      </c>
    </row>
    <row r="740" spans="1:28" s="14" customFormat="1" x14ac:dyDescent="0.25">
      <c r="A740" s="7">
        <v>728</v>
      </c>
      <c r="B740" s="6"/>
      <c r="C740" s="11"/>
      <c r="D740" s="220"/>
      <c r="E740" s="11"/>
      <c r="F740" s="205" t="str">
        <f t="shared" si="22"/>
        <v>N/A</v>
      </c>
      <c r="G740" s="6"/>
      <c r="AA740" s="14" t="str">
        <f t="shared" si="23"/>
        <v/>
      </c>
      <c r="AB740" s="14" t="str">
        <f>IF(LEN($AA740)=0,"N",IF(LEN($AA740)&gt;1,"Error -- Availability entered in an incorrect format",IF($AA740='Control Panel'!$F$36,$AA740,IF($AA740='Control Panel'!$F$37,$AA740,IF($AA740='Control Panel'!$F$38,$AA740,IF($AA740='Control Panel'!$F$39,$AA740,IF($AA740='Control Panel'!$F$40,$AA740,IF($AA740='Control Panel'!$F$41,$AA740,"Error -- Availability entered in an incorrect format"))))))))</f>
        <v>N</v>
      </c>
    </row>
    <row r="741" spans="1:28" s="14" customFormat="1" x14ac:dyDescent="0.25">
      <c r="A741" s="7">
        <v>729</v>
      </c>
      <c r="B741" s="6"/>
      <c r="C741" s="11"/>
      <c r="D741" s="220"/>
      <c r="E741" s="11"/>
      <c r="F741" s="205" t="str">
        <f t="shared" si="22"/>
        <v>N/A</v>
      </c>
      <c r="G741" s="6"/>
      <c r="AA741" s="14" t="str">
        <f t="shared" si="23"/>
        <v/>
      </c>
      <c r="AB741" s="14" t="str">
        <f>IF(LEN($AA741)=0,"N",IF(LEN($AA741)&gt;1,"Error -- Availability entered in an incorrect format",IF($AA741='Control Panel'!$F$36,$AA741,IF($AA741='Control Panel'!$F$37,$AA741,IF($AA741='Control Panel'!$F$38,$AA741,IF($AA741='Control Panel'!$F$39,$AA741,IF($AA741='Control Panel'!$F$40,$AA741,IF($AA741='Control Panel'!$F$41,$AA741,"Error -- Availability entered in an incorrect format"))))))))</f>
        <v>N</v>
      </c>
    </row>
    <row r="742" spans="1:28" s="14" customFormat="1" x14ac:dyDescent="0.25">
      <c r="A742" s="7">
        <v>730</v>
      </c>
      <c r="B742" s="6"/>
      <c r="C742" s="11"/>
      <c r="D742" s="220"/>
      <c r="E742" s="11"/>
      <c r="F742" s="205" t="str">
        <f t="shared" si="22"/>
        <v>N/A</v>
      </c>
      <c r="G742" s="6"/>
      <c r="AA742" s="14" t="str">
        <f t="shared" si="23"/>
        <v/>
      </c>
      <c r="AB742" s="14" t="str">
        <f>IF(LEN($AA742)=0,"N",IF(LEN($AA742)&gt;1,"Error -- Availability entered in an incorrect format",IF($AA742='Control Panel'!$F$36,$AA742,IF($AA742='Control Panel'!$F$37,$AA742,IF($AA742='Control Panel'!$F$38,$AA742,IF($AA742='Control Panel'!$F$39,$AA742,IF($AA742='Control Panel'!$F$40,$AA742,IF($AA742='Control Panel'!$F$41,$AA742,"Error -- Availability entered in an incorrect format"))))))))</f>
        <v>N</v>
      </c>
    </row>
    <row r="743" spans="1:28" s="14" customFormat="1" x14ac:dyDescent="0.25">
      <c r="A743" s="7">
        <v>731</v>
      </c>
      <c r="B743" s="6"/>
      <c r="C743" s="11"/>
      <c r="D743" s="220"/>
      <c r="E743" s="11"/>
      <c r="F743" s="205" t="str">
        <f t="shared" si="22"/>
        <v>N/A</v>
      </c>
      <c r="G743" s="6"/>
      <c r="AA743" s="14" t="str">
        <f t="shared" si="23"/>
        <v/>
      </c>
      <c r="AB743" s="14" t="str">
        <f>IF(LEN($AA743)=0,"N",IF(LEN($AA743)&gt;1,"Error -- Availability entered in an incorrect format",IF($AA743='Control Panel'!$F$36,$AA743,IF($AA743='Control Panel'!$F$37,$AA743,IF($AA743='Control Panel'!$F$38,$AA743,IF($AA743='Control Panel'!$F$39,$AA743,IF($AA743='Control Panel'!$F$40,$AA743,IF($AA743='Control Panel'!$F$41,$AA743,"Error -- Availability entered in an incorrect format"))))))))</f>
        <v>N</v>
      </c>
    </row>
    <row r="744" spans="1:28" s="14" customFormat="1" x14ac:dyDescent="0.25">
      <c r="A744" s="7">
        <v>732</v>
      </c>
      <c r="B744" s="6"/>
      <c r="C744" s="11"/>
      <c r="D744" s="220"/>
      <c r="E744" s="11"/>
      <c r="F744" s="205" t="str">
        <f t="shared" si="22"/>
        <v>N/A</v>
      </c>
      <c r="G744" s="6"/>
      <c r="AA744" s="14" t="str">
        <f t="shared" si="23"/>
        <v/>
      </c>
      <c r="AB744" s="14" t="str">
        <f>IF(LEN($AA744)=0,"N",IF(LEN($AA744)&gt;1,"Error -- Availability entered in an incorrect format",IF($AA744='Control Panel'!$F$36,$AA744,IF($AA744='Control Panel'!$F$37,$AA744,IF($AA744='Control Panel'!$F$38,$AA744,IF($AA744='Control Panel'!$F$39,$AA744,IF($AA744='Control Panel'!$F$40,$AA744,IF($AA744='Control Panel'!$F$41,$AA744,"Error -- Availability entered in an incorrect format"))))))))</f>
        <v>N</v>
      </c>
    </row>
    <row r="745" spans="1:28" s="14" customFormat="1" x14ac:dyDescent="0.25">
      <c r="A745" s="7">
        <v>733</v>
      </c>
      <c r="B745" s="6"/>
      <c r="C745" s="11"/>
      <c r="D745" s="220"/>
      <c r="E745" s="11"/>
      <c r="F745" s="205" t="str">
        <f t="shared" si="22"/>
        <v>N/A</v>
      </c>
      <c r="G745" s="6"/>
      <c r="AA745" s="14" t="str">
        <f t="shared" si="23"/>
        <v/>
      </c>
      <c r="AB745" s="14" t="str">
        <f>IF(LEN($AA745)=0,"N",IF(LEN($AA745)&gt;1,"Error -- Availability entered in an incorrect format",IF($AA745='Control Panel'!$F$36,$AA745,IF($AA745='Control Panel'!$F$37,$AA745,IF($AA745='Control Panel'!$F$38,$AA745,IF($AA745='Control Panel'!$F$39,$AA745,IF($AA745='Control Panel'!$F$40,$AA745,IF($AA745='Control Panel'!$F$41,$AA745,"Error -- Availability entered in an incorrect format"))))))))</f>
        <v>N</v>
      </c>
    </row>
    <row r="746" spans="1:28" s="14" customFormat="1" x14ac:dyDescent="0.25">
      <c r="A746" s="7">
        <v>734</v>
      </c>
      <c r="B746" s="6"/>
      <c r="C746" s="11"/>
      <c r="D746" s="220"/>
      <c r="E746" s="11"/>
      <c r="F746" s="205" t="str">
        <f t="shared" si="22"/>
        <v>N/A</v>
      </c>
      <c r="G746" s="6"/>
      <c r="AA746" s="14" t="str">
        <f t="shared" si="23"/>
        <v/>
      </c>
      <c r="AB746" s="14" t="str">
        <f>IF(LEN($AA746)=0,"N",IF(LEN($AA746)&gt;1,"Error -- Availability entered in an incorrect format",IF($AA746='Control Panel'!$F$36,$AA746,IF($AA746='Control Panel'!$F$37,$AA746,IF($AA746='Control Panel'!$F$38,$AA746,IF($AA746='Control Panel'!$F$39,$AA746,IF($AA746='Control Panel'!$F$40,$AA746,IF($AA746='Control Panel'!$F$41,$AA746,"Error -- Availability entered in an incorrect format"))))))))</f>
        <v>N</v>
      </c>
    </row>
    <row r="747" spans="1:28" s="14" customFormat="1" x14ac:dyDescent="0.25">
      <c r="A747" s="7">
        <v>735</v>
      </c>
      <c r="B747" s="6"/>
      <c r="C747" s="11"/>
      <c r="D747" s="220"/>
      <c r="E747" s="11"/>
      <c r="F747" s="205" t="str">
        <f t="shared" si="22"/>
        <v>N/A</v>
      </c>
      <c r="G747" s="6"/>
      <c r="AA747" s="14" t="str">
        <f t="shared" si="23"/>
        <v/>
      </c>
      <c r="AB747" s="14" t="str">
        <f>IF(LEN($AA747)=0,"N",IF(LEN($AA747)&gt;1,"Error -- Availability entered in an incorrect format",IF($AA747='Control Panel'!$F$36,$AA747,IF($AA747='Control Panel'!$F$37,$AA747,IF($AA747='Control Panel'!$F$38,$AA747,IF($AA747='Control Panel'!$F$39,$AA747,IF($AA747='Control Panel'!$F$40,$AA747,IF($AA747='Control Panel'!$F$41,$AA747,"Error -- Availability entered in an incorrect format"))))))))</f>
        <v>N</v>
      </c>
    </row>
    <row r="748" spans="1:28" s="14" customFormat="1" x14ac:dyDescent="0.25">
      <c r="A748" s="7">
        <v>736</v>
      </c>
      <c r="B748" s="6"/>
      <c r="C748" s="11"/>
      <c r="D748" s="220"/>
      <c r="E748" s="11"/>
      <c r="F748" s="205" t="str">
        <f t="shared" si="22"/>
        <v>N/A</v>
      </c>
      <c r="G748" s="6"/>
      <c r="AA748" s="14" t="str">
        <f t="shared" si="23"/>
        <v/>
      </c>
      <c r="AB748" s="14" t="str">
        <f>IF(LEN($AA748)=0,"N",IF(LEN($AA748)&gt;1,"Error -- Availability entered in an incorrect format",IF($AA748='Control Panel'!$F$36,$AA748,IF($AA748='Control Panel'!$F$37,$AA748,IF($AA748='Control Panel'!$F$38,$AA748,IF($AA748='Control Panel'!$F$39,$AA748,IF($AA748='Control Panel'!$F$40,$AA748,IF($AA748='Control Panel'!$F$41,$AA748,"Error -- Availability entered in an incorrect format"))))))))</f>
        <v>N</v>
      </c>
    </row>
    <row r="749" spans="1:28" s="14" customFormat="1" x14ac:dyDescent="0.25">
      <c r="A749" s="7">
        <v>737</v>
      </c>
      <c r="B749" s="6"/>
      <c r="C749" s="11"/>
      <c r="D749" s="220"/>
      <c r="E749" s="11"/>
      <c r="F749" s="205" t="str">
        <f t="shared" si="22"/>
        <v>N/A</v>
      </c>
      <c r="G749" s="6"/>
      <c r="AA749" s="14" t="str">
        <f t="shared" si="23"/>
        <v/>
      </c>
      <c r="AB749" s="14" t="str">
        <f>IF(LEN($AA749)=0,"N",IF(LEN($AA749)&gt;1,"Error -- Availability entered in an incorrect format",IF($AA749='Control Panel'!$F$36,$AA749,IF($AA749='Control Panel'!$F$37,$AA749,IF($AA749='Control Panel'!$F$38,$AA749,IF($AA749='Control Panel'!$F$39,$AA749,IF($AA749='Control Panel'!$F$40,$AA749,IF($AA749='Control Panel'!$F$41,$AA749,"Error -- Availability entered in an incorrect format"))))))))</f>
        <v>N</v>
      </c>
    </row>
    <row r="750" spans="1:28" s="14" customFormat="1" x14ac:dyDescent="0.25">
      <c r="A750" s="7">
        <v>738</v>
      </c>
      <c r="B750" s="6"/>
      <c r="C750" s="11"/>
      <c r="D750" s="220"/>
      <c r="E750" s="11"/>
      <c r="F750" s="205" t="str">
        <f t="shared" si="22"/>
        <v>N/A</v>
      </c>
      <c r="G750" s="6"/>
      <c r="AA750" s="14" t="str">
        <f t="shared" si="23"/>
        <v/>
      </c>
      <c r="AB750" s="14" t="str">
        <f>IF(LEN($AA750)=0,"N",IF(LEN($AA750)&gt;1,"Error -- Availability entered in an incorrect format",IF($AA750='Control Panel'!$F$36,$AA750,IF($AA750='Control Panel'!$F$37,$AA750,IF($AA750='Control Panel'!$F$38,$AA750,IF($AA750='Control Panel'!$F$39,$AA750,IF($AA750='Control Panel'!$F$40,$AA750,IF($AA750='Control Panel'!$F$41,$AA750,"Error -- Availability entered in an incorrect format"))))))))</f>
        <v>N</v>
      </c>
    </row>
    <row r="751" spans="1:28" s="14" customFormat="1" x14ac:dyDescent="0.25">
      <c r="A751" s="7">
        <v>739</v>
      </c>
      <c r="B751" s="6"/>
      <c r="C751" s="11"/>
      <c r="D751" s="220"/>
      <c r="E751" s="11"/>
      <c r="F751" s="205" t="str">
        <f t="shared" si="22"/>
        <v>N/A</v>
      </c>
      <c r="G751" s="6"/>
      <c r="AA751" s="14" t="str">
        <f t="shared" si="23"/>
        <v/>
      </c>
      <c r="AB751" s="14" t="str">
        <f>IF(LEN($AA751)=0,"N",IF(LEN($AA751)&gt;1,"Error -- Availability entered in an incorrect format",IF($AA751='Control Panel'!$F$36,$AA751,IF($AA751='Control Panel'!$F$37,$AA751,IF($AA751='Control Panel'!$F$38,$AA751,IF($AA751='Control Panel'!$F$39,$AA751,IF($AA751='Control Panel'!$F$40,$AA751,IF($AA751='Control Panel'!$F$41,$AA751,"Error -- Availability entered in an incorrect format"))))))))</f>
        <v>N</v>
      </c>
    </row>
    <row r="752" spans="1:28" s="14" customFormat="1" x14ac:dyDescent="0.25">
      <c r="A752" s="7">
        <v>740</v>
      </c>
      <c r="B752" s="6"/>
      <c r="C752" s="11"/>
      <c r="D752" s="220"/>
      <c r="E752" s="11"/>
      <c r="F752" s="205" t="str">
        <f t="shared" si="22"/>
        <v>N/A</v>
      </c>
      <c r="G752" s="6"/>
      <c r="AA752" s="14" t="str">
        <f t="shared" si="23"/>
        <v/>
      </c>
      <c r="AB752" s="14" t="str">
        <f>IF(LEN($AA752)=0,"N",IF(LEN($AA752)&gt;1,"Error -- Availability entered in an incorrect format",IF($AA752='Control Panel'!$F$36,$AA752,IF($AA752='Control Panel'!$F$37,$AA752,IF($AA752='Control Panel'!$F$38,$AA752,IF($AA752='Control Panel'!$F$39,$AA752,IF($AA752='Control Panel'!$F$40,$AA752,IF($AA752='Control Panel'!$F$41,$AA752,"Error -- Availability entered in an incorrect format"))))))))</f>
        <v>N</v>
      </c>
    </row>
    <row r="753" spans="1:28" s="14" customFormat="1" x14ac:dyDescent="0.25">
      <c r="A753" s="7">
        <v>741</v>
      </c>
      <c r="B753" s="6"/>
      <c r="C753" s="11"/>
      <c r="D753" s="220"/>
      <c r="E753" s="11"/>
      <c r="F753" s="205" t="str">
        <f t="shared" si="22"/>
        <v>N/A</v>
      </c>
      <c r="G753" s="6"/>
      <c r="AA753" s="14" t="str">
        <f t="shared" si="23"/>
        <v/>
      </c>
      <c r="AB753" s="14" t="str">
        <f>IF(LEN($AA753)=0,"N",IF(LEN($AA753)&gt;1,"Error -- Availability entered in an incorrect format",IF($AA753='Control Panel'!$F$36,$AA753,IF($AA753='Control Panel'!$F$37,$AA753,IF($AA753='Control Panel'!$F$38,$AA753,IF($AA753='Control Panel'!$F$39,$AA753,IF($AA753='Control Panel'!$F$40,$AA753,IF($AA753='Control Panel'!$F$41,$AA753,"Error -- Availability entered in an incorrect format"))))))))</f>
        <v>N</v>
      </c>
    </row>
    <row r="754" spans="1:28" s="14" customFormat="1" x14ac:dyDescent="0.25">
      <c r="A754" s="7">
        <v>742</v>
      </c>
      <c r="B754" s="6"/>
      <c r="C754" s="11"/>
      <c r="D754" s="220"/>
      <c r="E754" s="11"/>
      <c r="F754" s="205" t="str">
        <f t="shared" si="22"/>
        <v>N/A</v>
      </c>
      <c r="G754" s="6"/>
      <c r="AA754" s="14" t="str">
        <f t="shared" si="23"/>
        <v/>
      </c>
      <c r="AB754" s="14" t="str">
        <f>IF(LEN($AA754)=0,"N",IF(LEN($AA754)&gt;1,"Error -- Availability entered in an incorrect format",IF($AA754='Control Panel'!$F$36,$AA754,IF($AA754='Control Panel'!$F$37,$AA754,IF($AA754='Control Panel'!$F$38,$AA754,IF($AA754='Control Panel'!$F$39,$AA754,IF($AA754='Control Panel'!$F$40,$AA754,IF($AA754='Control Panel'!$F$41,$AA754,"Error -- Availability entered in an incorrect format"))))))))</f>
        <v>N</v>
      </c>
    </row>
    <row r="755" spans="1:28" s="14" customFormat="1" x14ac:dyDescent="0.25">
      <c r="A755" s="7">
        <v>743</v>
      </c>
      <c r="B755" s="6"/>
      <c r="C755" s="11"/>
      <c r="D755" s="220"/>
      <c r="E755" s="11"/>
      <c r="F755" s="205" t="str">
        <f t="shared" si="22"/>
        <v>N/A</v>
      </c>
      <c r="G755" s="6"/>
      <c r="AA755" s="14" t="str">
        <f t="shared" si="23"/>
        <v/>
      </c>
      <c r="AB755" s="14" t="str">
        <f>IF(LEN($AA755)=0,"N",IF(LEN($AA755)&gt;1,"Error -- Availability entered in an incorrect format",IF($AA755='Control Panel'!$F$36,$AA755,IF($AA755='Control Panel'!$F$37,$AA755,IF($AA755='Control Panel'!$F$38,$AA755,IF($AA755='Control Panel'!$F$39,$AA755,IF($AA755='Control Panel'!$F$40,$AA755,IF($AA755='Control Panel'!$F$41,$AA755,"Error -- Availability entered in an incorrect format"))))))))</f>
        <v>N</v>
      </c>
    </row>
    <row r="756" spans="1:28" s="14" customFormat="1" x14ac:dyDescent="0.25">
      <c r="A756" s="7">
        <v>744</v>
      </c>
      <c r="B756" s="6"/>
      <c r="C756" s="11"/>
      <c r="D756" s="220"/>
      <c r="E756" s="11"/>
      <c r="F756" s="205" t="str">
        <f t="shared" si="22"/>
        <v>N/A</v>
      </c>
      <c r="G756" s="6"/>
      <c r="AA756" s="14" t="str">
        <f t="shared" si="23"/>
        <v/>
      </c>
      <c r="AB756" s="14" t="str">
        <f>IF(LEN($AA756)=0,"N",IF(LEN($AA756)&gt;1,"Error -- Availability entered in an incorrect format",IF($AA756='Control Panel'!$F$36,$AA756,IF($AA756='Control Panel'!$F$37,$AA756,IF($AA756='Control Panel'!$F$38,$AA756,IF($AA756='Control Panel'!$F$39,$AA756,IF($AA756='Control Panel'!$F$40,$AA756,IF($AA756='Control Panel'!$F$41,$AA756,"Error -- Availability entered in an incorrect format"))))))))</f>
        <v>N</v>
      </c>
    </row>
    <row r="757" spans="1:28" s="14" customFormat="1" x14ac:dyDescent="0.25">
      <c r="A757" s="7">
        <v>745</v>
      </c>
      <c r="B757" s="6"/>
      <c r="C757" s="11"/>
      <c r="D757" s="220"/>
      <c r="E757" s="11"/>
      <c r="F757" s="205" t="str">
        <f t="shared" si="22"/>
        <v>N/A</v>
      </c>
      <c r="G757" s="6"/>
      <c r="AA757" s="14" t="str">
        <f t="shared" si="23"/>
        <v/>
      </c>
      <c r="AB757" s="14" t="str">
        <f>IF(LEN($AA757)=0,"N",IF(LEN($AA757)&gt;1,"Error -- Availability entered in an incorrect format",IF($AA757='Control Panel'!$F$36,$AA757,IF($AA757='Control Panel'!$F$37,$AA757,IF($AA757='Control Panel'!$F$38,$AA757,IF($AA757='Control Panel'!$F$39,$AA757,IF($AA757='Control Panel'!$F$40,$AA757,IF($AA757='Control Panel'!$F$41,$AA757,"Error -- Availability entered in an incorrect format"))))))))</f>
        <v>N</v>
      </c>
    </row>
    <row r="758" spans="1:28" s="14" customFormat="1" x14ac:dyDescent="0.25">
      <c r="A758" s="7">
        <v>746</v>
      </c>
      <c r="B758" s="6"/>
      <c r="C758" s="11"/>
      <c r="D758" s="220"/>
      <c r="E758" s="11"/>
      <c r="F758" s="205" t="str">
        <f t="shared" si="22"/>
        <v>N/A</v>
      </c>
      <c r="G758" s="6"/>
      <c r="AA758" s="14" t="str">
        <f t="shared" si="23"/>
        <v/>
      </c>
      <c r="AB758" s="14" t="str">
        <f>IF(LEN($AA758)=0,"N",IF(LEN($AA758)&gt;1,"Error -- Availability entered in an incorrect format",IF($AA758='Control Panel'!$F$36,$AA758,IF($AA758='Control Panel'!$F$37,$AA758,IF($AA758='Control Panel'!$F$38,$AA758,IF($AA758='Control Panel'!$F$39,$AA758,IF($AA758='Control Panel'!$F$40,$AA758,IF($AA758='Control Panel'!$F$41,$AA758,"Error -- Availability entered in an incorrect format"))))))))</f>
        <v>N</v>
      </c>
    </row>
    <row r="759" spans="1:28" s="14" customFormat="1" x14ac:dyDescent="0.25">
      <c r="A759" s="7">
        <v>747</v>
      </c>
      <c r="B759" s="6"/>
      <c r="C759" s="11"/>
      <c r="D759" s="220"/>
      <c r="E759" s="11"/>
      <c r="F759" s="205" t="str">
        <f t="shared" si="22"/>
        <v>N/A</v>
      </c>
      <c r="G759" s="6"/>
      <c r="AA759" s="14" t="str">
        <f t="shared" si="23"/>
        <v/>
      </c>
      <c r="AB759" s="14" t="str">
        <f>IF(LEN($AA759)=0,"N",IF(LEN($AA759)&gt;1,"Error -- Availability entered in an incorrect format",IF($AA759='Control Panel'!$F$36,$AA759,IF($AA759='Control Panel'!$F$37,$AA759,IF($AA759='Control Panel'!$F$38,$AA759,IF($AA759='Control Panel'!$F$39,$AA759,IF($AA759='Control Panel'!$F$40,$AA759,IF($AA759='Control Panel'!$F$41,$AA759,"Error -- Availability entered in an incorrect format"))))))))</f>
        <v>N</v>
      </c>
    </row>
    <row r="760" spans="1:28" s="14" customFormat="1" x14ac:dyDescent="0.25">
      <c r="A760" s="7">
        <v>748</v>
      </c>
      <c r="B760" s="6"/>
      <c r="C760" s="11"/>
      <c r="D760" s="220"/>
      <c r="E760" s="11"/>
      <c r="F760" s="205" t="str">
        <f t="shared" si="22"/>
        <v>N/A</v>
      </c>
      <c r="G760" s="6"/>
      <c r="AA760" s="14" t="str">
        <f t="shared" si="23"/>
        <v/>
      </c>
      <c r="AB760" s="14" t="str">
        <f>IF(LEN($AA760)=0,"N",IF(LEN($AA760)&gt;1,"Error -- Availability entered in an incorrect format",IF($AA760='Control Panel'!$F$36,$AA760,IF($AA760='Control Panel'!$F$37,$AA760,IF($AA760='Control Panel'!$F$38,$AA760,IF($AA760='Control Panel'!$F$39,$AA760,IF($AA760='Control Panel'!$F$40,$AA760,IF($AA760='Control Panel'!$F$41,$AA760,"Error -- Availability entered in an incorrect format"))))))))</f>
        <v>N</v>
      </c>
    </row>
    <row r="761" spans="1:28" s="14" customFormat="1" x14ac:dyDescent="0.25">
      <c r="A761" s="7">
        <v>749</v>
      </c>
      <c r="B761" s="6"/>
      <c r="C761" s="11"/>
      <c r="D761" s="220"/>
      <c r="E761" s="11"/>
      <c r="F761" s="205" t="str">
        <f t="shared" si="22"/>
        <v>N/A</v>
      </c>
      <c r="G761" s="6"/>
      <c r="AA761" s="14" t="str">
        <f t="shared" si="23"/>
        <v/>
      </c>
      <c r="AB761" s="14" t="str">
        <f>IF(LEN($AA761)=0,"N",IF(LEN($AA761)&gt;1,"Error -- Availability entered in an incorrect format",IF($AA761='Control Panel'!$F$36,$AA761,IF($AA761='Control Panel'!$F$37,$AA761,IF($AA761='Control Panel'!$F$38,$AA761,IF($AA761='Control Panel'!$F$39,$AA761,IF($AA761='Control Panel'!$F$40,$AA761,IF($AA761='Control Panel'!$F$41,$AA761,"Error -- Availability entered in an incorrect format"))))))))</f>
        <v>N</v>
      </c>
    </row>
    <row r="762" spans="1:28" s="14" customFormat="1" x14ac:dyDescent="0.25">
      <c r="A762" s="7">
        <v>750</v>
      </c>
      <c r="B762" s="6"/>
      <c r="C762" s="11"/>
      <c r="D762" s="220"/>
      <c r="E762" s="11"/>
      <c r="F762" s="205" t="str">
        <f t="shared" si="22"/>
        <v>N/A</v>
      </c>
      <c r="G762" s="6"/>
      <c r="AA762" s="14" t="str">
        <f t="shared" si="23"/>
        <v/>
      </c>
      <c r="AB762" s="14" t="str">
        <f>IF(LEN($AA762)=0,"N",IF(LEN($AA762)&gt;1,"Error -- Availability entered in an incorrect format",IF($AA762='Control Panel'!$F$36,$AA762,IF($AA762='Control Panel'!$F$37,$AA762,IF($AA762='Control Panel'!$F$38,$AA762,IF($AA762='Control Panel'!$F$39,$AA762,IF($AA762='Control Panel'!$F$40,$AA762,IF($AA762='Control Panel'!$F$41,$AA762,"Error -- Availability entered in an incorrect format"))))))))</f>
        <v>N</v>
      </c>
    </row>
    <row r="763" spans="1:28" s="14" customFormat="1" x14ac:dyDescent="0.25">
      <c r="A763" s="7">
        <v>751</v>
      </c>
      <c r="B763" s="6"/>
      <c r="C763" s="11"/>
      <c r="D763" s="220"/>
      <c r="E763" s="11"/>
      <c r="F763" s="205" t="str">
        <f t="shared" si="22"/>
        <v>N/A</v>
      </c>
      <c r="G763" s="6"/>
      <c r="AA763" s="14" t="str">
        <f t="shared" si="23"/>
        <v/>
      </c>
      <c r="AB763" s="14" t="str">
        <f>IF(LEN($AA763)=0,"N",IF(LEN($AA763)&gt;1,"Error -- Availability entered in an incorrect format",IF($AA763='Control Panel'!$F$36,$AA763,IF($AA763='Control Panel'!$F$37,$AA763,IF($AA763='Control Panel'!$F$38,$AA763,IF($AA763='Control Panel'!$F$39,$AA763,IF($AA763='Control Panel'!$F$40,$AA763,IF($AA763='Control Panel'!$F$41,$AA763,"Error -- Availability entered in an incorrect format"))))))))</f>
        <v>N</v>
      </c>
    </row>
    <row r="764" spans="1:28" s="14" customFormat="1" x14ac:dyDescent="0.25">
      <c r="A764" s="7">
        <v>752</v>
      </c>
      <c r="B764" s="6"/>
      <c r="C764" s="11"/>
      <c r="D764" s="220"/>
      <c r="E764" s="11"/>
      <c r="F764" s="205" t="str">
        <f t="shared" si="22"/>
        <v>N/A</v>
      </c>
      <c r="G764" s="6"/>
      <c r="AA764" s="14" t="str">
        <f t="shared" si="23"/>
        <v/>
      </c>
      <c r="AB764" s="14" t="str">
        <f>IF(LEN($AA764)=0,"N",IF(LEN($AA764)&gt;1,"Error -- Availability entered in an incorrect format",IF($AA764='Control Panel'!$F$36,$AA764,IF($AA764='Control Panel'!$F$37,$AA764,IF($AA764='Control Panel'!$F$38,$AA764,IF($AA764='Control Panel'!$F$39,$AA764,IF($AA764='Control Panel'!$F$40,$AA764,IF($AA764='Control Panel'!$F$41,$AA764,"Error -- Availability entered in an incorrect format"))))))))</f>
        <v>N</v>
      </c>
    </row>
    <row r="765" spans="1:28" s="14" customFormat="1" x14ac:dyDescent="0.25">
      <c r="A765" s="7">
        <v>753</v>
      </c>
      <c r="B765" s="6"/>
      <c r="C765" s="11"/>
      <c r="D765" s="220"/>
      <c r="E765" s="11"/>
      <c r="F765" s="205" t="str">
        <f t="shared" si="22"/>
        <v>N/A</v>
      </c>
      <c r="G765" s="6"/>
      <c r="AA765" s="14" t="str">
        <f t="shared" si="23"/>
        <v/>
      </c>
      <c r="AB765" s="14" t="str">
        <f>IF(LEN($AA765)=0,"N",IF(LEN($AA765)&gt;1,"Error -- Availability entered in an incorrect format",IF($AA765='Control Panel'!$F$36,$AA765,IF($AA765='Control Panel'!$F$37,$AA765,IF($AA765='Control Panel'!$F$38,$AA765,IF($AA765='Control Panel'!$F$39,$AA765,IF($AA765='Control Panel'!$F$40,$AA765,IF($AA765='Control Panel'!$F$41,$AA765,"Error -- Availability entered in an incorrect format"))))))))</f>
        <v>N</v>
      </c>
    </row>
    <row r="766" spans="1:28" s="14" customFormat="1" x14ac:dyDescent="0.25">
      <c r="A766" s="7">
        <v>754</v>
      </c>
      <c r="B766" s="6"/>
      <c r="C766" s="11"/>
      <c r="D766" s="220"/>
      <c r="E766" s="11"/>
      <c r="F766" s="205" t="str">
        <f t="shared" si="22"/>
        <v>N/A</v>
      </c>
      <c r="G766" s="6"/>
      <c r="AA766" s="14" t="str">
        <f t="shared" si="23"/>
        <v/>
      </c>
      <c r="AB766" s="14" t="str">
        <f>IF(LEN($AA766)=0,"N",IF(LEN($AA766)&gt;1,"Error -- Availability entered in an incorrect format",IF($AA766='Control Panel'!$F$36,$AA766,IF($AA766='Control Panel'!$F$37,$AA766,IF($AA766='Control Panel'!$F$38,$AA766,IF($AA766='Control Panel'!$F$39,$AA766,IF($AA766='Control Panel'!$F$40,$AA766,IF($AA766='Control Panel'!$F$41,$AA766,"Error -- Availability entered in an incorrect format"))))))))</f>
        <v>N</v>
      </c>
    </row>
    <row r="767" spans="1:28" s="14" customFormat="1" x14ac:dyDescent="0.25">
      <c r="A767" s="7">
        <v>755</v>
      </c>
      <c r="B767" s="6"/>
      <c r="C767" s="11"/>
      <c r="D767" s="220"/>
      <c r="E767" s="11"/>
      <c r="F767" s="205" t="str">
        <f t="shared" si="22"/>
        <v>N/A</v>
      </c>
      <c r="G767" s="6"/>
      <c r="AA767" s="14" t="str">
        <f t="shared" si="23"/>
        <v/>
      </c>
      <c r="AB767" s="14" t="str">
        <f>IF(LEN($AA767)=0,"N",IF(LEN($AA767)&gt;1,"Error -- Availability entered in an incorrect format",IF($AA767='Control Panel'!$F$36,$AA767,IF($AA767='Control Panel'!$F$37,$AA767,IF($AA767='Control Panel'!$F$38,$AA767,IF($AA767='Control Panel'!$F$39,$AA767,IF($AA767='Control Panel'!$F$40,$AA767,IF($AA767='Control Panel'!$F$41,$AA767,"Error -- Availability entered in an incorrect format"))))))))</f>
        <v>N</v>
      </c>
    </row>
    <row r="768" spans="1:28" s="14" customFormat="1" x14ac:dyDescent="0.25">
      <c r="A768" s="7">
        <v>756</v>
      </c>
      <c r="B768" s="6"/>
      <c r="C768" s="11"/>
      <c r="D768" s="220"/>
      <c r="E768" s="11"/>
      <c r="F768" s="205" t="str">
        <f t="shared" si="22"/>
        <v>N/A</v>
      </c>
      <c r="G768" s="6"/>
      <c r="AA768" s="14" t="str">
        <f t="shared" si="23"/>
        <v/>
      </c>
      <c r="AB768" s="14" t="str">
        <f>IF(LEN($AA768)=0,"N",IF(LEN($AA768)&gt;1,"Error -- Availability entered in an incorrect format",IF($AA768='Control Panel'!$F$36,$AA768,IF($AA768='Control Panel'!$F$37,$AA768,IF($AA768='Control Panel'!$F$38,$AA768,IF($AA768='Control Panel'!$F$39,$AA768,IF($AA768='Control Panel'!$F$40,$AA768,IF($AA768='Control Panel'!$F$41,$AA768,"Error -- Availability entered in an incorrect format"))))))))</f>
        <v>N</v>
      </c>
    </row>
    <row r="769" spans="1:28" s="14" customFormat="1" x14ac:dyDescent="0.25">
      <c r="A769" s="7">
        <v>757</v>
      </c>
      <c r="B769" s="6"/>
      <c r="C769" s="11"/>
      <c r="D769" s="220"/>
      <c r="E769" s="11"/>
      <c r="F769" s="205" t="str">
        <f t="shared" si="22"/>
        <v>N/A</v>
      </c>
      <c r="G769" s="6"/>
      <c r="AA769" s="14" t="str">
        <f t="shared" si="23"/>
        <v/>
      </c>
      <c r="AB769" s="14" t="str">
        <f>IF(LEN($AA769)=0,"N",IF(LEN($AA769)&gt;1,"Error -- Availability entered in an incorrect format",IF($AA769='Control Panel'!$F$36,$AA769,IF($AA769='Control Panel'!$F$37,$AA769,IF($AA769='Control Panel'!$F$38,$AA769,IF($AA769='Control Panel'!$F$39,$AA769,IF($AA769='Control Panel'!$F$40,$AA769,IF($AA769='Control Panel'!$F$41,$AA769,"Error -- Availability entered in an incorrect format"))))))))</f>
        <v>N</v>
      </c>
    </row>
    <row r="770" spans="1:28" s="14" customFormat="1" x14ac:dyDescent="0.25">
      <c r="A770" s="7">
        <v>758</v>
      </c>
      <c r="B770" s="6"/>
      <c r="C770" s="11"/>
      <c r="D770" s="220"/>
      <c r="E770" s="11"/>
      <c r="F770" s="205" t="str">
        <f t="shared" si="22"/>
        <v>N/A</v>
      </c>
      <c r="G770" s="6"/>
      <c r="AA770" s="14" t="str">
        <f t="shared" si="23"/>
        <v/>
      </c>
      <c r="AB770" s="14" t="str">
        <f>IF(LEN($AA770)=0,"N",IF(LEN($AA770)&gt;1,"Error -- Availability entered in an incorrect format",IF($AA770='Control Panel'!$F$36,$AA770,IF($AA770='Control Panel'!$F$37,$AA770,IF($AA770='Control Panel'!$F$38,$AA770,IF($AA770='Control Panel'!$F$39,$AA770,IF($AA770='Control Panel'!$F$40,$AA770,IF($AA770='Control Panel'!$F$41,$AA770,"Error -- Availability entered in an incorrect format"))))))))</f>
        <v>N</v>
      </c>
    </row>
    <row r="771" spans="1:28" s="14" customFormat="1" x14ac:dyDescent="0.25">
      <c r="A771" s="7">
        <v>759</v>
      </c>
      <c r="B771" s="6"/>
      <c r="C771" s="11"/>
      <c r="D771" s="220"/>
      <c r="E771" s="11"/>
      <c r="F771" s="205" t="str">
        <f t="shared" si="22"/>
        <v>N/A</v>
      </c>
      <c r="G771" s="6"/>
      <c r="AA771" s="14" t="str">
        <f t="shared" si="23"/>
        <v/>
      </c>
      <c r="AB771" s="14" t="str">
        <f>IF(LEN($AA771)=0,"N",IF(LEN($AA771)&gt;1,"Error -- Availability entered in an incorrect format",IF($AA771='Control Panel'!$F$36,$AA771,IF($AA771='Control Panel'!$F$37,$AA771,IF($AA771='Control Panel'!$F$38,$AA771,IF($AA771='Control Panel'!$F$39,$AA771,IF($AA771='Control Panel'!$F$40,$AA771,IF($AA771='Control Panel'!$F$41,$AA771,"Error -- Availability entered in an incorrect format"))))))))</f>
        <v>N</v>
      </c>
    </row>
    <row r="772" spans="1:28" s="14" customFormat="1" x14ac:dyDescent="0.25">
      <c r="A772" s="7">
        <v>760</v>
      </c>
      <c r="B772" s="6"/>
      <c r="C772" s="11"/>
      <c r="D772" s="220"/>
      <c r="E772" s="11"/>
      <c r="F772" s="205" t="str">
        <f t="shared" si="22"/>
        <v>N/A</v>
      </c>
      <c r="G772" s="6"/>
      <c r="AA772" s="14" t="str">
        <f t="shared" si="23"/>
        <v/>
      </c>
      <c r="AB772" s="14" t="str">
        <f>IF(LEN($AA772)=0,"N",IF(LEN($AA772)&gt;1,"Error -- Availability entered in an incorrect format",IF($AA772='Control Panel'!$F$36,$AA772,IF($AA772='Control Panel'!$F$37,$AA772,IF($AA772='Control Panel'!$F$38,$AA772,IF($AA772='Control Panel'!$F$39,$AA772,IF($AA772='Control Panel'!$F$40,$AA772,IF($AA772='Control Panel'!$F$41,$AA772,"Error -- Availability entered in an incorrect format"))))))))</f>
        <v>N</v>
      </c>
    </row>
    <row r="773" spans="1:28" s="14" customFormat="1" x14ac:dyDescent="0.25">
      <c r="A773" s="7">
        <v>761</v>
      </c>
      <c r="B773" s="6"/>
      <c r="C773" s="11"/>
      <c r="D773" s="220"/>
      <c r="E773" s="11"/>
      <c r="F773" s="205" t="str">
        <f t="shared" si="22"/>
        <v>N/A</v>
      </c>
      <c r="G773" s="6"/>
      <c r="AA773" s="14" t="str">
        <f t="shared" si="23"/>
        <v/>
      </c>
      <c r="AB773" s="14" t="str">
        <f>IF(LEN($AA773)=0,"N",IF(LEN($AA773)&gt;1,"Error -- Availability entered in an incorrect format",IF($AA773='Control Panel'!$F$36,$AA773,IF($AA773='Control Panel'!$F$37,$AA773,IF($AA773='Control Panel'!$F$38,$AA773,IF($AA773='Control Panel'!$F$39,$AA773,IF($AA773='Control Panel'!$F$40,$AA773,IF($AA773='Control Panel'!$F$41,$AA773,"Error -- Availability entered in an incorrect format"))))))))</f>
        <v>N</v>
      </c>
    </row>
    <row r="774" spans="1:28" s="14" customFormat="1" x14ac:dyDescent="0.25">
      <c r="A774" s="7">
        <v>762</v>
      </c>
      <c r="B774" s="6"/>
      <c r="C774" s="11"/>
      <c r="D774" s="220"/>
      <c r="E774" s="11"/>
      <c r="F774" s="205" t="str">
        <f t="shared" si="22"/>
        <v>N/A</v>
      </c>
      <c r="G774" s="6"/>
      <c r="AA774" s="14" t="str">
        <f t="shared" si="23"/>
        <v/>
      </c>
      <c r="AB774" s="14" t="str">
        <f>IF(LEN($AA774)=0,"N",IF(LEN($AA774)&gt;1,"Error -- Availability entered in an incorrect format",IF($AA774='Control Panel'!$F$36,$AA774,IF($AA774='Control Panel'!$F$37,$AA774,IF($AA774='Control Panel'!$F$38,$AA774,IF($AA774='Control Panel'!$F$39,$AA774,IF($AA774='Control Panel'!$F$40,$AA774,IF($AA774='Control Panel'!$F$41,$AA774,"Error -- Availability entered in an incorrect format"))))))))</f>
        <v>N</v>
      </c>
    </row>
    <row r="775" spans="1:28" s="14" customFormat="1" x14ac:dyDescent="0.25">
      <c r="A775" s="7">
        <v>763</v>
      </c>
      <c r="B775" s="6"/>
      <c r="C775" s="11"/>
      <c r="D775" s="220"/>
      <c r="E775" s="11"/>
      <c r="F775" s="205" t="str">
        <f t="shared" si="22"/>
        <v>N/A</v>
      </c>
      <c r="G775" s="6"/>
      <c r="AA775" s="14" t="str">
        <f t="shared" si="23"/>
        <v/>
      </c>
      <c r="AB775" s="14" t="str">
        <f>IF(LEN($AA775)=0,"N",IF(LEN($AA775)&gt;1,"Error -- Availability entered in an incorrect format",IF($AA775='Control Panel'!$F$36,$AA775,IF($AA775='Control Panel'!$F$37,$AA775,IF($AA775='Control Panel'!$F$38,$AA775,IF($AA775='Control Panel'!$F$39,$AA775,IF($AA775='Control Panel'!$F$40,$AA775,IF($AA775='Control Panel'!$F$41,$AA775,"Error -- Availability entered in an incorrect format"))))))))</f>
        <v>N</v>
      </c>
    </row>
    <row r="776" spans="1:28" s="14" customFormat="1" x14ac:dyDescent="0.25">
      <c r="A776" s="7">
        <v>764</v>
      </c>
      <c r="B776" s="6"/>
      <c r="C776" s="11"/>
      <c r="D776" s="220"/>
      <c r="E776" s="11"/>
      <c r="F776" s="205" t="str">
        <f t="shared" si="22"/>
        <v>N/A</v>
      </c>
      <c r="G776" s="6"/>
      <c r="AA776" s="14" t="str">
        <f t="shared" si="23"/>
        <v/>
      </c>
      <c r="AB776" s="14" t="str">
        <f>IF(LEN($AA776)=0,"N",IF(LEN($AA776)&gt;1,"Error -- Availability entered in an incorrect format",IF($AA776='Control Panel'!$F$36,$AA776,IF($AA776='Control Panel'!$F$37,$AA776,IF($AA776='Control Panel'!$F$38,$AA776,IF($AA776='Control Panel'!$F$39,$AA776,IF($AA776='Control Panel'!$F$40,$AA776,IF($AA776='Control Panel'!$F$41,$AA776,"Error -- Availability entered in an incorrect format"))))))))</f>
        <v>N</v>
      </c>
    </row>
    <row r="777" spans="1:28" s="14" customFormat="1" x14ac:dyDescent="0.25">
      <c r="A777" s="7">
        <v>765</v>
      </c>
      <c r="B777" s="6"/>
      <c r="C777" s="11"/>
      <c r="D777" s="220"/>
      <c r="E777" s="11"/>
      <c r="F777" s="205" t="str">
        <f t="shared" si="22"/>
        <v>N/A</v>
      </c>
      <c r="G777" s="6"/>
      <c r="AA777" s="14" t="str">
        <f t="shared" si="23"/>
        <v/>
      </c>
      <c r="AB777" s="14" t="str">
        <f>IF(LEN($AA777)=0,"N",IF(LEN($AA777)&gt;1,"Error -- Availability entered in an incorrect format",IF($AA777='Control Panel'!$F$36,$AA777,IF($AA777='Control Panel'!$F$37,$AA777,IF($AA777='Control Panel'!$F$38,$AA777,IF($AA777='Control Panel'!$F$39,$AA777,IF($AA777='Control Panel'!$F$40,$AA777,IF($AA777='Control Panel'!$F$41,$AA777,"Error -- Availability entered in an incorrect format"))))))))</f>
        <v>N</v>
      </c>
    </row>
    <row r="778" spans="1:28" s="14" customFormat="1" x14ac:dyDescent="0.25">
      <c r="A778" s="7">
        <v>766</v>
      </c>
      <c r="B778" s="6"/>
      <c r="C778" s="11"/>
      <c r="D778" s="220"/>
      <c r="E778" s="11"/>
      <c r="F778" s="205" t="str">
        <f t="shared" si="22"/>
        <v>N/A</v>
      </c>
      <c r="G778" s="6"/>
      <c r="AA778" s="14" t="str">
        <f t="shared" si="23"/>
        <v/>
      </c>
      <c r="AB778" s="14" t="str">
        <f>IF(LEN($AA778)=0,"N",IF(LEN($AA778)&gt;1,"Error -- Availability entered in an incorrect format",IF($AA778='Control Panel'!$F$36,$AA778,IF($AA778='Control Panel'!$F$37,$AA778,IF($AA778='Control Panel'!$F$38,$AA778,IF($AA778='Control Panel'!$F$39,$AA778,IF($AA778='Control Panel'!$F$40,$AA778,IF($AA778='Control Panel'!$F$41,$AA778,"Error -- Availability entered in an incorrect format"))))))))</f>
        <v>N</v>
      </c>
    </row>
    <row r="779" spans="1:28" s="14" customFormat="1" x14ac:dyDescent="0.25">
      <c r="A779" s="7">
        <v>767</v>
      </c>
      <c r="B779" s="6"/>
      <c r="C779" s="11"/>
      <c r="D779" s="220"/>
      <c r="E779" s="11"/>
      <c r="F779" s="205" t="str">
        <f t="shared" si="22"/>
        <v>N/A</v>
      </c>
      <c r="G779" s="6"/>
      <c r="AA779" s="14" t="str">
        <f t="shared" si="23"/>
        <v/>
      </c>
      <c r="AB779" s="14" t="str">
        <f>IF(LEN($AA779)=0,"N",IF(LEN($AA779)&gt;1,"Error -- Availability entered in an incorrect format",IF($AA779='Control Panel'!$F$36,$AA779,IF($AA779='Control Panel'!$F$37,$AA779,IF($AA779='Control Panel'!$F$38,$AA779,IF($AA779='Control Panel'!$F$39,$AA779,IF($AA779='Control Panel'!$F$40,$AA779,IF($AA779='Control Panel'!$F$41,$AA779,"Error -- Availability entered in an incorrect format"))))))))</f>
        <v>N</v>
      </c>
    </row>
    <row r="780" spans="1:28" s="14" customFormat="1" x14ac:dyDescent="0.25">
      <c r="A780" s="7">
        <v>768</v>
      </c>
      <c r="B780" s="6"/>
      <c r="C780" s="11"/>
      <c r="D780" s="220"/>
      <c r="E780" s="11"/>
      <c r="F780" s="205" t="str">
        <f t="shared" si="22"/>
        <v>N/A</v>
      </c>
      <c r="G780" s="6"/>
      <c r="AA780" s="14" t="str">
        <f t="shared" si="23"/>
        <v/>
      </c>
      <c r="AB780" s="14" t="str">
        <f>IF(LEN($AA780)=0,"N",IF(LEN($AA780)&gt;1,"Error -- Availability entered in an incorrect format",IF($AA780='Control Panel'!$F$36,$AA780,IF($AA780='Control Panel'!$F$37,$AA780,IF($AA780='Control Panel'!$F$38,$AA780,IF($AA780='Control Panel'!$F$39,$AA780,IF($AA780='Control Panel'!$F$40,$AA780,IF($AA780='Control Panel'!$F$41,$AA780,"Error -- Availability entered in an incorrect format"))))))))</f>
        <v>N</v>
      </c>
    </row>
    <row r="781" spans="1:28" s="14" customFormat="1" x14ac:dyDescent="0.25">
      <c r="A781" s="7">
        <v>769</v>
      </c>
      <c r="B781" s="6"/>
      <c r="C781" s="11"/>
      <c r="D781" s="220"/>
      <c r="E781" s="11"/>
      <c r="F781" s="205" t="str">
        <f t="shared" si="22"/>
        <v>N/A</v>
      </c>
      <c r="G781" s="6"/>
      <c r="AA781" s="14" t="str">
        <f t="shared" si="23"/>
        <v/>
      </c>
      <c r="AB781" s="14" t="str">
        <f>IF(LEN($AA781)=0,"N",IF(LEN($AA781)&gt;1,"Error -- Availability entered in an incorrect format",IF($AA781='Control Panel'!$F$36,$AA781,IF($AA781='Control Panel'!$F$37,$AA781,IF($AA781='Control Panel'!$F$38,$AA781,IF($AA781='Control Panel'!$F$39,$AA781,IF($AA781='Control Panel'!$F$40,$AA781,IF($AA781='Control Panel'!$F$41,$AA781,"Error -- Availability entered in an incorrect format"))))))))</f>
        <v>N</v>
      </c>
    </row>
    <row r="782" spans="1:28" s="14" customFormat="1" x14ac:dyDescent="0.25">
      <c r="A782" s="7">
        <v>770</v>
      </c>
      <c r="B782" s="6"/>
      <c r="C782" s="11"/>
      <c r="D782" s="220"/>
      <c r="E782" s="11"/>
      <c r="F782" s="205" t="str">
        <f t="shared" ref="F782:F845" si="24">IF($D$10=$A$9,"N/A",$D$10)</f>
        <v>N/A</v>
      </c>
      <c r="G782" s="6"/>
      <c r="AA782" s="14" t="str">
        <f t="shared" ref="AA782:AA845" si="25">TRIM($D782)</f>
        <v/>
      </c>
      <c r="AB782" s="14" t="str">
        <f>IF(LEN($AA782)=0,"N",IF(LEN($AA782)&gt;1,"Error -- Availability entered in an incorrect format",IF($AA782='Control Panel'!$F$36,$AA782,IF($AA782='Control Panel'!$F$37,$AA782,IF($AA782='Control Panel'!$F$38,$AA782,IF($AA782='Control Panel'!$F$39,$AA782,IF($AA782='Control Panel'!$F$40,$AA782,IF($AA782='Control Panel'!$F$41,$AA782,"Error -- Availability entered in an incorrect format"))))))))</f>
        <v>N</v>
      </c>
    </row>
    <row r="783" spans="1:28" s="14" customFormat="1" x14ac:dyDescent="0.25">
      <c r="A783" s="7">
        <v>771</v>
      </c>
      <c r="B783" s="6"/>
      <c r="C783" s="11"/>
      <c r="D783" s="220"/>
      <c r="E783" s="11"/>
      <c r="F783" s="205" t="str">
        <f t="shared" si="24"/>
        <v>N/A</v>
      </c>
      <c r="G783" s="6"/>
      <c r="AA783" s="14" t="str">
        <f t="shared" si="25"/>
        <v/>
      </c>
      <c r="AB783" s="14" t="str">
        <f>IF(LEN($AA783)=0,"N",IF(LEN($AA783)&gt;1,"Error -- Availability entered in an incorrect format",IF($AA783='Control Panel'!$F$36,$AA783,IF($AA783='Control Panel'!$F$37,$AA783,IF($AA783='Control Panel'!$F$38,$AA783,IF($AA783='Control Panel'!$F$39,$AA783,IF($AA783='Control Panel'!$F$40,$AA783,IF($AA783='Control Panel'!$F$41,$AA783,"Error -- Availability entered in an incorrect format"))))))))</f>
        <v>N</v>
      </c>
    </row>
    <row r="784" spans="1:28" s="14" customFormat="1" x14ac:dyDescent="0.25">
      <c r="A784" s="7">
        <v>772</v>
      </c>
      <c r="B784" s="6"/>
      <c r="C784" s="11"/>
      <c r="D784" s="220"/>
      <c r="E784" s="11"/>
      <c r="F784" s="205" t="str">
        <f t="shared" si="24"/>
        <v>N/A</v>
      </c>
      <c r="G784" s="6"/>
      <c r="AA784" s="14" t="str">
        <f t="shared" si="25"/>
        <v/>
      </c>
      <c r="AB784" s="14" t="str">
        <f>IF(LEN($AA784)=0,"N",IF(LEN($AA784)&gt;1,"Error -- Availability entered in an incorrect format",IF($AA784='Control Panel'!$F$36,$AA784,IF($AA784='Control Panel'!$F$37,$AA784,IF($AA784='Control Panel'!$F$38,$AA784,IF($AA784='Control Panel'!$F$39,$AA784,IF($AA784='Control Panel'!$F$40,$AA784,IF($AA784='Control Panel'!$F$41,$AA784,"Error -- Availability entered in an incorrect format"))))))))</f>
        <v>N</v>
      </c>
    </row>
    <row r="785" spans="1:28" s="14" customFormat="1" x14ac:dyDescent="0.25">
      <c r="A785" s="7">
        <v>773</v>
      </c>
      <c r="B785" s="6"/>
      <c r="C785" s="11"/>
      <c r="D785" s="220"/>
      <c r="E785" s="11"/>
      <c r="F785" s="205" t="str">
        <f t="shared" si="24"/>
        <v>N/A</v>
      </c>
      <c r="G785" s="6"/>
      <c r="AA785" s="14" t="str">
        <f t="shared" si="25"/>
        <v/>
      </c>
      <c r="AB785" s="14" t="str">
        <f>IF(LEN($AA785)=0,"N",IF(LEN($AA785)&gt;1,"Error -- Availability entered in an incorrect format",IF($AA785='Control Panel'!$F$36,$AA785,IF($AA785='Control Panel'!$F$37,$AA785,IF($AA785='Control Panel'!$F$38,$AA785,IF($AA785='Control Panel'!$F$39,$AA785,IF($AA785='Control Panel'!$F$40,$AA785,IF($AA785='Control Panel'!$F$41,$AA785,"Error -- Availability entered in an incorrect format"))))))))</f>
        <v>N</v>
      </c>
    </row>
    <row r="786" spans="1:28" s="14" customFormat="1" x14ac:dyDescent="0.25">
      <c r="A786" s="7">
        <v>774</v>
      </c>
      <c r="B786" s="6"/>
      <c r="C786" s="11"/>
      <c r="D786" s="220"/>
      <c r="E786" s="11"/>
      <c r="F786" s="205" t="str">
        <f t="shared" si="24"/>
        <v>N/A</v>
      </c>
      <c r="G786" s="6"/>
      <c r="AA786" s="14" t="str">
        <f t="shared" si="25"/>
        <v/>
      </c>
      <c r="AB786" s="14" t="str">
        <f>IF(LEN($AA786)=0,"N",IF(LEN($AA786)&gt;1,"Error -- Availability entered in an incorrect format",IF($AA786='Control Panel'!$F$36,$AA786,IF($AA786='Control Panel'!$F$37,$AA786,IF($AA786='Control Panel'!$F$38,$AA786,IF($AA786='Control Panel'!$F$39,$AA786,IF($AA786='Control Panel'!$F$40,$AA786,IF($AA786='Control Panel'!$F$41,$AA786,"Error -- Availability entered in an incorrect format"))))))))</f>
        <v>N</v>
      </c>
    </row>
    <row r="787" spans="1:28" s="14" customFormat="1" x14ac:dyDescent="0.25">
      <c r="A787" s="7">
        <v>775</v>
      </c>
      <c r="B787" s="6"/>
      <c r="C787" s="11"/>
      <c r="D787" s="220"/>
      <c r="E787" s="11"/>
      <c r="F787" s="205" t="str">
        <f t="shared" si="24"/>
        <v>N/A</v>
      </c>
      <c r="G787" s="6"/>
      <c r="AA787" s="14" t="str">
        <f t="shared" si="25"/>
        <v/>
      </c>
      <c r="AB787" s="14" t="str">
        <f>IF(LEN($AA787)=0,"N",IF(LEN($AA787)&gt;1,"Error -- Availability entered in an incorrect format",IF($AA787='Control Panel'!$F$36,$AA787,IF($AA787='Control Panel'!$F$37,$AA787,IF($AA787='Control Panel'!$F$38,$AA787,IF($AA787='Control Panel'!$F$39,$AA787,IF($AA787='Control Panel'!$F$40,$AA787,IF($AA787='Control Panel'!$F$41,$AA787,"Error -- Availability entered in an incorrect format"))))))))</f>
        <v>N</v>
      </c>
    </row>
    <row r="788" spans="1:28" s="14" customFormat="1" x14ac:dyDescent="0.25">
      <c r="A788" s="7">
        <v>776</v>
      </c>
      <c r="B788" s="6"/>
      <c r="C788" s="11"/>
      <c r="D788" s="220"/>
      <c r="E788" s="11"/>
      <c r="F788" s="205" t="str">
        <f t="shared" si="24"/>
        <v>N/A</v>
      </c>
      <c r="G788" s="6"/>
      <c r="AA788" s="14" t="str">
        <f t="shared" si="25"/>
        <v/>
      </c>
      <c r="AB788" s="14" t="str">
        <f>IF(LEN($AA788)=0,"N",IF(LEN($AA788)&gt;1,"Error -- Availability entered in an incorrect format",IF($AA788='Control Panel'!$F$36,$AA788,IF($AA788='Control Panel'!$F$37,$AA788,IF($AA788='Control Panel'!$F$38,$AA788,IF($AA788='Control Panel'!$F$39,$AA788,IF($AA788='Control Panel'!$F$40,$AA788,IF($AA788='Control Panel'!$F$41,$AA788,"Error -- Availability entered in an incorrect format"))))))))</f>
        <v>N</v>
      </c>
    </row>
    <row r="789" spans="1:28" s="14" customFormat="1" x14ac:dyDescent="0.25">
      <c r="A789" s="7">
        <v>777</v>
      </c>
      <c r="B789" s="6"/>
      <c r="C789" s="11"/>
      <c r="D789" s="220"/>
      <c r="E789" s="11"/>
      <c r="F789" s="205" t="str">
        <f t="shared" si="24"/>
        <v>N/A</v>
      </c>
      <c r="G789" s="6"/>
      <c r="AA789" s="14" t="str">
        <f t="shared" si="25"/>
        <v/>
      </c>
      <c r="AB789" s="14" t="str">
        <f>IF(LEN($AA789)=0,"N",IF(LEN($AA789)&gt;1,"Error -- Availability entered in an incorrect format",IF($AA789='Control Panel'!$F$36,$AA789,IF($AA789='Control Panel'!$F$37,$AA789,IF($AA789='Control Panel'!$F$38,$AA789,IF($AA789='Control Panel'!$F$39,$AA789,IF($AA789='Control Panel'!$F$40,$AA789,IF($AA789='Control Panel'!$F$41,$AA789,"Error -- Availability entered in an incorrect format"))))))))</f>
        <v>N</v>
      </c>
    </row>
    <row r="790" spans="1:28" s="14" customFormat="1" x14ac:dyDescent="0.25">
      <c r="A790" s="7">
        <v>778</v>
      </c>
      <c r="B790" s="6"/>
      <c r="C790" s="11"/>
      <c r="D790" s="220"/>
      <c r="E790" s="11"/>
      <c r="F790" s="205" t="str">
        <f t="shared" si="24"/>
        <v>N/A</v>
      </c>
      <c r="G790" s="6"/>
      <c r="AA790" s="14" t="str">
        <f t="shared" si="25"/>
        <v/>
      </c>
      <c r="AB790" s="14" t="str">
        <f>IF(LEN($AA790)=0,"N",IF(LEN($AA790)&gt;1,"Error -- Availability entered in an incorrect format",IF($AA790='Control Panel'!$F$36,$AA790,IF($AA790='Control Panel'!$F$37,$AA790,IF($AA790='Control Panel'!$F$38,$AA790,IF($AA790='Control Panel'!$F$39,$AA790,IF($AA790='Control Panel'!$F$40,$AA790,IF($AA790='Control Panel'!$F$41,$AA790,"Error -- Availability entered in an incorrect format"))))))))</f>
        <v>N</v>
      </c>
    </row>
    <row r="791" spans="1:28" s="14" customFormat="1" x14ac:dyDescent="0.25">
      <c r="A791" s="7">
        <v>779</v>
      </c>
      <c r="B791" s="6"/>
      <c r="C791" s="11"/>
      <c r="D791" s="220"/>
      <c r="E791" s="11"/>
      <c r="F791" s="205" t="str">
        <f t="shared" si="24"/>
        <v>N/A</v>
      </c>
      <c r="G791" s="6"/>
      <c r="AA791" s="14" t="str">
        <f t="shared" si="25"/>
        <v/>
      </c>
      <c r="AB791" s="14" t="str">
        <f>IF(LEN($AA791)=0,"N",IF(LEN($AA791)&gt;1,"Error -- Availability entered in an incorrect format",IF($AA791='Control Panel'!$F$36,$AA791,IF($AA791='Control Panel'!$F$37,$AA791,IF($AA791='Control Panel'!$F$38,$AA791,IF($AA791='Control Panel'!$F$39,$AA791,IF($AA791='Control Panel'!$F$40,$AA791,IF($AA791='Control Panel'!$F$41,$AA791,"Error -- Availability entered in an incorrect format"))))))))</f>
        <v>N</v>
      </c>
    </row>
    <row r="792" spans="1:28" s="14" customFormat="1" x14ac:dyDescent="0.25">
      <c r="A792" s="7">
        <v>780</v>
      </c>
      <c r="B792" s="6"/>
      <c r="C792" s="11"/>
      <c r="D792" s="220"/>
      <c r="E792" s="11"/>
      <c r="F792" s="205" t="str">
        <f t="shared" si="24"/>
        <v>N/A</v>
      </c>
      <c r="G792" s="6"/>
      <c r="AA792" s="14" t="str">
        <f t="shared" si="25"/>
        <v/>
      </c>
      <c r="AB792" s="14" t="str">
        <f>IF(LEN($AA792)=0,"N",IF(LEN($AA792)&gt;1,"Error -- Availability entered in an incorrect format",IF($AA792='Control Panel'!$F$36,$AA792,IF($AA792='Control Panel'!$F$37,$AA792,IF($AA792='Control Panel'!$F$38,$AA792,IF($AA792='Control Panel'!$F$39,$AA792,IF($AA792='Control Panel'!$F$40,$AA792,IF($AA792='Control Panel'!$F$41,$AA792,"Error -- Availability entered in an incorrect format"))))))))</f>
        <v>N</v>
      </c>
    </row>
    <row r="793" spans="1:28" s="14" customFormat="1" x14ac:dyDescent="0.25">
      <c r="A793" s="7">
        <v>781</v>
      </c>
      <c r="B793" s="6"/>
      <c r="C793" s="11"/>
      <c r="D793" s="220"/>
      <c r="E793" s="11"/>
      <c r="F793" s="205" t="str">
        <f t="shared" si="24"/>
        <v>N/A</v>
      </c>
      <c r="G793" s="6"/>
      <c r="AA793" s="14" t="str">
        <f t="shared" si="25"/>
        <v/>
      </c>
      <c r="AB793" s="14" t="str">
        <f>IF(LEN($AA793)=0,"N",IF(LEN($AA793)&gt;1,"Error -- Availability entered in an incorrect format",IF($AA793='Control Panel'!$F$36,$AA793,IF($AA793='Control Panel'!$F$37,$AA793,IF($AA793='Control Panel'!$F$38,$AA793,IF($AA793='Control Panel'!$F$39,$AA793,IF($AA793='Control Panel'!$F$40,$AA793,IF($AA793='Control Panel'!$F$41,$AA793,"Error -- Availability entered in an incorrect format"))))))))</f>
        <v>N</v>
      </c>
    </row>
    <row r="794" spans="1:28" s="14" customFormat="1" x14ac:dyDescent="0.25">
      <c r="A794" s="7">
        <v>782</v>
      </c>
      <c r="B794" s="6"/>
      <c r="C794" s="11"/>
      <c r="D794" s="220"/>
      <c r="E794" s="11"/>
      <c r="F794" s="205" t="str">
        <f t="shared" si="24"/>
        <v>N/A</v>
      </c>
      <c r="G794" s="6"/>
      <c r="AA794" s="14" t="str">
        <f t="shared" si="25"/>
        <v/>
      </c>
      <c r="AB794" s="14" t="str">
        <f>IF(LEN($AA794)=0,"N",IF(LEN($AA794)&gt;1,"Error -- Availability entered in an incorrect format",IF($AA794='Control Panel'!$F$36,$AA794,IF($AA794='Control Panel'!$F$37,$AA794,IF($AA794='Control Panel'!$F$38,$AA794,IF($AA794='Control Panel'!$F$39,$AA794,IF($AA794='Control Panel'!$F$40,$AA794,IF($AA794='Control Panel'!$F$41,$AA794,"Error -- Availability entered in an incorrect format"))))))))</f>
        <v>N</v>
      </c>
    </row>
    <row r="795" spans="1:28" s="14" customFormat="1" x14ac:dyDescent="0.25">
      <c r="A795" s="7">
        <v>783</v>
      </c>
      <c r="B795" s="6"/>
      <c r="C795" s="11"/>
      <c r="D795" s="220"/>
      <c r="E795" s="11"/>
      <c r="F795" s="205" t="str">
        <f t="shared" si="24"/>
        <v>N/A</v>
      </c>
      <c r="G795" s="6"/>
      <c r="AA795" s="14" t="str">
        <f t="shared" si="25"/>
        <v/>
      </c>
      <c r="AB795" s="14" t="str">
        <f>IF(LEN($AA795)=0,"N",IF(LEN($AA795)&gt;1,"Error -- Availability entered in an incorrect format",IF($AA795='Control Panel'!$F$36,$AA795,IF($AA795='Control Panel'!$F$37,$AA795,IF($AA795='Control Panel'!$F$38,$AA795,IF($AA795='Control Panel'!$F$39,$AA795,IF($AA795='Control Panel'!$F$40,$AA795,IF($AA795='Control Panel'!$F$41,$AA795,"Error -- Availability entered in an incorrect format"))))))))</f>
        <v>N</v>
      </c>
    </row>
    <row r="796" spans="1:28" s="14" customFormat="1" x14ac:dyDescent="0.25">
      <c r="A796" s="7">
        <v>784</v>
      </c>
      <c r="B796" s="6"/>
      <c r="C796" s="11"/>
      <c r="D796" s="220"/>
      <c r="E796" s="11"/>
      <c r="F796" s="205" t="str">
        <f t="shared" si="24"/>
        <v>N/A</v>
      </c>
      <c r="G796" s="6"/>
      <c r="AA796" s="14" t="str">
        <f t="shared" si="25"/>
        <v/>
      </c>
      <c r="AB796" s="14" t="str">
        <f>IF(LEN($AA796)=0,"N",IF(LEN($AA796)&gt;1,"Error -- Availability entered in an incorrect format",IF($AA796='Control Panel'!$F$36,$AA796,IF($AA796='Control Panel'!$F$37,$AA796,IF($AA796='Control Panel'!$F$38,$AA796,IF($AA796='Control Panel'!$F$39,$AA796,IF($AA796='Control Panel'!$F$40,$AA796,IF($AA796='Control Panel'!$F$41,$AA796,"Error -- Availability entered in an incorrect format"))))))))</f>
        <v>N</v>
      </c>
    </row>
    <row r="797" spans="1:28" s="14" customFormat="1" x14ac:dyDescent="0.25">
      <c r="A797" s="7">
        <v>785</v>
      </c>
      <c r="B797" s="6"/>
      <c r="C797" s="11"/>
      <c r="D797" s="220"/>
      <c r="E797" s="11"/>
      <c r="F797" s="205" t="str">
        <f t="shared" si="24"/>
        <v>N/A</v>
      </c>
      <c r="G797" s="6"/>
      <c r="AA797" s="14" t="str">
        <f t="shared" si="25"/>
        <v/>
      </c>
      <c r="AB797" s="14" t="str">
        <f>IF(LEN($AA797)=0,"N",IF(LEN($AA797)&gt;1,"Error -- Availability entered in an incorrect format",IF($AA797='Control Panel'!$F$36,$AA797,IF($AA797='Control Panel'!$F$37,$AA797,IF($AA797='Control Panel'!$F$38,$AA797,IF($AA797='Control Panel'!$F$39,$AA797,IF($AA797='Control Panel'!$F$40,$AA797,IF($AA797='Control Panel'!$F$41,$AA797,"Error -- Availability entered in an incorrect format"))))))))</f>
        <v>N</v>
      </c>
    </row>
    <row r="798" spans="1:28" s="14" customFormat="1" x14ac:dyDescent="0.25">
      <c r="A798" s="7">
        <v>786</v>
      </c>
      <c r="B798" s="6"/>
      <c r="C798" s="11"/>
      <c r="D798" s="220"/>
      <c r="E798" s="11"/>
      <c r="F798" s="205" t="str">
        <f t="shared" si="24"/>
        <v>N/A</v>
      </c>
      <c r="G798" s="6"/>
      <c r="AA798" s="14" t="str">
        <f t="shared" si="25"/>
        <v/>
      </c>
      <c r="AB798" s="14" t="str">
        <f>IF(LEN($AA798)=0,"N",IF(LEN($AA798)&gt;1,"Error -- Availability entered in an incorrect format",IF($AA798='Control Panel'!$F$36,$AA798,IF($AA798='Control Panel'!$F$37,$AA798,IF($AA798='Control Panel'!$F$38,$AA798,IF($AA798='Control Panel'!$F$39,$AA798,IF($AA798='Control Panel'!$F$40,$AA798,IF($AA798='Control Panel'!$F$41,$AA798,"Error -- Availability entered in an incorrect format"))))))))</f>
        <v>N</v>
      </c>
    </row>
    <row r="799" spans="1:28" s="14" customFormat="1" x14ac:dyDescent="0.25">
      <c r="A799" s="7">
        <v>787</v>
      </c>
      <c r="B799" s="6"/>
      <c r="C799" s="11"/>
      <c r="D799" s="220"/>
      <c r="E799" s="11"/>
      <c r="F799" s="205" t="str">
        <f t="shared" si="24"/>
        <v>N/A</v>
      </c>
      <c r="G799" s="6"/>
      <c r="AA799" s="14" t="str">
        <f t="shared" si="25"/>
        <v/>
      </c>
      <c r="AB799" s="14" t="str">
        <f>IF(LEN($AA799)=0,"N",IF(LEN($AA799)&gt;1,"Error -- Availability entered in an incorrect format",IF($AA799='Control Panel'!$F$36,$AA799,IF($AA799='Control Panel'!$F$37,$AA799,IF($AA799='Control Panel'!$F$38,$AA799,IF($AA799='Control Panel'!$F$39,$AA799,IF($AA799='Control Panel'!$F$40,$AA799,IF($AA799='Control Panel'!$F$41,$AA799,"Error -- Availability entered in an incorrect format"))))))))</f>
        <v>N</v>
      </c>
    </row>
    <row r="800" spans="1:28" s="14" customFormat="1" x14ac:dyDescent="0.25">
      <c r="A800" s="7">
        <v>788</v>
      </c>
      <c r="B800" s="6"/>
      <c r="C800" s="11"/>
      <c r="D800" s="220"/>
      <c r="E800" s="11"/>
      <c r="F800" s="205" t="str">
        <f t="shared" si="24"/>
        <v>N/A</v>
      </c>
      <c r="G800" s="6"/>
      <c r="AA800" s="14" t="str">
        <f t="shared" si="25"/>
        <v/>
      </c>
      <c r="AB800" s="14" t="str">
        <f>IF(LEN($AA800)=0,"N",IF(LEN($AA800)&gt;1,"Error -- Availability entered in an incorrect format",IF($AA800='Control Panel'!$F$36,$AA800,IF($AA800='Control Panel'!$F$37,$AA800,IF($AA800='Control Panel'!$F$38,$AA800,IF($AA800='Control Panel'!$F$39,$AA800,IF($AA800='Control Panel'!$F$40,$AA800,IF($AA800='Control Panel'!$F$41,$AA800,"Error -- Availability entered in an incorrect format"))))))))</f>
        <v>N</v>
      </c>
    </row>
    <row r="801" spans="1:28" s="14" customFormat="1" x14ac:dyDescent="0.25">
      <c r="A801" s="7">
        <v>789</v>
      </c>
      <c r="B801" s="6"/>
      <c r="C801" s="11"/>
      <c r="D801" s="220"/>
      <c r="E801" s="11"/>
      <c r="F801" s="205" t="str">
        <f t="shared" si="24"/>
        <v>N/A</v>
      </c>
      <c r="G801" s="6"/>
      <c r="AA801" s="14" t="str">
        <f t="shared" si="25"/>
        <v/>
      </c>
      <c r="AB801" s="14" t="str">
        <f>IF(LEN($AA801)=0,"N",IF(LEN($AA801)&gt;1,"Error -- Availability entered in an incorrect format",IF($AA801='Control Panel'!$F$36,$AA801,IF($AA801='Control Panel'!$F$37,$AA801,IF($AA801='Control Panel'!$F$38,$AA801,IF($AA801='Control Panel'!$F$39,$AA801,IF($AA801='Control Panel'!$F$40,$AA801,IF($AA801='Control Panel'!$F$41,$AA801,"Error -- Availability entered in an incorrect format"))))))))</f>
        <v>N</v>
      </c>
    </row>
    <row r="802" spans="1:28" s="14" customFormat="1" x14ac:dyDescent="0.25">
      <c r="A802" s="7">
        <v>790</v>
      </c>
      <c r="B802" s="6"/>
      <c r="C802" s="11"/>
      <c r="D802" s="220"/>
      <c r="E802" s="11"/>
      <c r="F802" s="205" t="str">
        <f t="shared" si="24"/>
        <v>N/A</v>
      </c>
      <c r="G802" s="6"/>
      <c r="AA802" s="14" t="str">
        <f t="shared" si="25"/>
        <v/>
      </c>
      <c r="AB802" s="14" t="str">
        <f>IF(LEN($AA802)=0,"N",IF(LEN($AA802)&gt;1,"Error -- Availability entered in an incorrect format",IF($AA802='Control Panel'!$F$36,$AA802,IF($AA802='Control Panel'!$F$37,$AA802,IF($AA802='Control Panel'!$F$38,$AA802,IF($AA802='Control Panel'!$F$39,$AA802,IF($AA802='Control Panel'!$F$40,$AA802,IF($AA802='Control Panel'!$F$41,$AA802,"Error -- Availability entered in an incorrect format"))))))))</f>
        <v>N</v>
      </c>
    </row>
    <row r="803" spans="1:28" s="14" customFormat="1" x14ac:dyDescent="0.25">
      <c r="A803" s="7">
        <v>791</v>
      </c>
      <c r="B803" s="6"/>
      <c r="C803" s="11"/>
      <c r="D803" s="220"/>
      <c r="E803" s="11"/>
      <c r="F803" s="205" t="str">
        <f t="shared" si="24"/>
        <v>N/A</v>
      </c>
      <c r="G803" s="6"/>
      <c r="AA803" s="14" t="str">
        <f t="shared" si="25"/>
        <v/>
      </c>
      <c r="AB803" s="14" t="str">
        <f>IF(LEN($AA803)=0,"N",IF(LEN($AA803)&gt;1,"Error -- Availability entered in an incorrect format",IF($AA803='Control Panel'!$F$36,$AA803,IF($AA803='Control Panel'!$F$37,$AA803,IF($AA803='Control Panel'!$F$38,$AA803,IF($AA803='Control Panel'!$F$39,$AA803,IF($AA803='Control Panel'!$F$40,$AA803,IF($AA803='Control Panel'!$F$41,$AA803,"Error -- Availability entered in an incorrect format"))))))))</f>
        <v>N</v>
      </c>
    </row>
    <row r="804" spans="1:28" s="14" customFormat="1" x14ac:dyDescent="0.25">
      <c r="A804" s="7">
        <v>792</v>
      </c>
      <c r="B804" s="6"/>
      <c r="C804" s="11"/>
      <c r="D804" s="220"/>
      <c r="E804" s="11"/>
      <c r="F804" s="205" t="str">
        <f t="shared" si="24"/>
        <v>N/A</v>
      </c>
      <c r="G804" s="6"/>
      <c r="AA804" s="14" t="str">
        <f t="shared" si="25"/>
        <v/>
      </c>
      <c r="AB804" s="14" t="str">
        <f>IF(LEN($AA804)=0,"N",IF(LEN($AA804)&gt;1,"Error -- Availability entered in an incorrect format",IF($AA804='Control Panel'!$F$36,$AA804,IF($AA804='Control Panel'!$F$37,$AA804,IF($AA804='Control Panel'!$F$38,$AA804,IF($AA804='Control Panel'!$F$39,$AA804,IF($AA804='Control Panel'!$F$40,$AA804,IF($AA804='Control Panel'!$F$41,$AA804,"Error -- Availability entered in an incorrect format"))))))))</f>
        <v>N</v>
      </c>
    </row>
    <row r="805" spans="1:28" s="14" customFormat="1" x14ac:dyDescent="0.25">
      <c r="A805" s="7">
        <v>793</v>
      </c>
      <c r="B805" s="6"/>
      <c r="C805" s="11"/>
      <c r="D805" s="220"/>
      <c r="E805" s="11"/>
      <c r="F805" s="205" t="str">
        <f t="shared" si="24"/>
        <v>N/A</v>
      </c>
      <c r="G805" s="6"/>
      <c r="AA805" s="14" t="str">
        <f t="shared" si="25"/>
        <v/>
      </c>
      <c r="AB805" s="14" t="str">
        <f>IF(LEN($AA805)=0,"N",IF(LEN($AA805)&gt;1,"Error -- Availability entered in an incorrect format",IF($AA805='Control Panel'!$F$36,$AA805,IF($AA805='Control Panel'!$F$37,$AA805,IF($AA805='Control Panel'!$F$38,$AA805,IF($AA805='Control Panel'!$F$39,$AA805,IF($AA805='Control Panel'!$F$40,$AA805,IF($AA805='Control Panel'!$F$41,$AA805,"Error -- Availability entered in an incorrect format"))))))))</f>
        <v>N</v>
      </c>
    </row>
    <row r="806" spans="1:28" s="14" customFormat="1" x14ac:dyDescent="0.25">
      <c r="A806" s="7">
        <v>794</v>
      </c>
      <c r="B806" s="6"/>
      <c r="C806" s="11"/>
      <c r="D806" s="220"/>
      <c r="E806" s="11"/>
      <c r="F806" s="205" t="str">
        <f t="shared" si="24"/>
        <v>N/A</v>
      </c>
      <c r="G806" s="6"/>
      <c r="AA806" s="14" t="str">
        <f t="shared" si="25"/>
        <v/>
      </c>
      <c r="AB806" s="14" t="str">
        <f>IF(LEN($AA806)=0,"N",IF(LEN($AA806)&gt;1,"Error -- Availability entered in an incorrect format",IF($AA806='Control Panel'!$F$36,$AA806,IF($AA806='Control Panel'!$F$37,$AA806,IF($AA806='Control Panel'!$F$38,$AA806,IF($AA806='Control Panel'!$F$39,$AA806,IF($AA806='Control Panel'!$F$40,$AA806,IF($AA806='Control Panel'!$F$41,$AA806,"Error -- Availability entered in an incorrect format"))))))))</f>
        <v>N</v>
      </c>
    </row>
    <row r="807" spans="1:28" s="14" customFormat="1" x14ac:dyDescent="0.25">
      <c r="A807" s="7">
        <v>795</v>
      </c>
      <c r="B807" s="6"/>
      <c r="C807" s="11"/>
      <c r="D807" s="220"/>
      <c r="E807" s="11"/>
      <c r="F807" s="205" t="str">
        <f t="shared" si="24"/>
        <v>N/A</v>
      </c>
      <c r="G807" s="6"/>
      <c r="AA807" s="14" t="str">
        <f t="shared" si="25"/>
        <v/>
      </c>
      <c r="AB807" s="14" t="str">
        <f>IF(LEN($AA807)=0,"N",IF(LEN($AA807)&gt;1,"Error -- Availability entered in an incorrect format",IF($AA807='Control Panel'!$F$36,$AA807,IF($AA807='Control Panel'!$F$37,$AA807,IF($AA807='Control Panel'!$F$38,$AA807,IF($AA807='Control Panel'!$F$39,$AA807,IF($AA807='Control Panel'!$F$40,$AA807,IF($AA807='Control Panel'!$F$41,$AA807,"Error -- Availability entered in an incorrect format"))))))))</f>
        <v>N</v>
      </c>
    </row>
    <row r="808" spans="1:28" s="14" customFormat="1" x14ac:dyDescent="0.25">
      <c r="A808" s="7">
        <v>796</v>
      </c>
      <c r="B808" s="6"/>
      <c r="C808" s="11"/>
      <c r="D808" s="220"/>
      <c r="E808" s="11"/>
      <c r="F808" s="205" t="str">
        <f t="shared" si="24"/>
        <v>N/A</v>
      </c>
      <c r="G808" s="6"/>
      <c r="AA808" s="14" t="str">
        <f t="shared" si="25"/>
        <v/>
      </c>
      <c r="AB808" s="14" t="str">
        <f>IF(LEN($AA808)=0,"N",IF(LEN($AA808)&gt;1,"Error -- Availability entered in an incorrect format",IF($AA808='Control Panel'!$F$36,$AA808,IF($AA808='Control Panel'!$F$37,$AA808,IF($AA808='Control Panel'!$F$38,$AA808,IF($AA808='Control Panel'!$F$39,$AA808,IF($AA808='Control Panel'!$F$40,$AA808,IF($AA808='Control Panel'!$F$41,$AA808,"Error -- Availability entered in an incorrect format"))))))))</f>
        <v>N</v>
      </c>
    </row>
    <row r="809" spans="1:28" s="14" customFormat="1" x14ac:dyDescent="0.25">
      <c r="A809" s="7">
        <v>797</v>
      </c>
      <c r="B809" s="6"/>
      <c r="C809" s="11"/>
      <c r="D809" s="220"/>
      <c r="E809" s="11"/>
      <c r="F809" s="205" t="str">
        <f t="shared" si="24"/>
        <v>N/A</v>
      </c>
      <c r="G809" s="6"/>
      <c r="AA809" s="14" t="str">
        <f t="shared" si="25"/>
        <v/>
      </c>
      <c r="AB809" s="14" t="str">
        <f>IF(LEN($AA809)=0,"N",IF(LEN($AA809)&gt;1,"Error -- Availability entered in an incorrect format",IF($AA809='Control Panel'!$F$36,$AA809,IF($AA809='Control Panel'!$F$37,$AA809,IF($AA809='Control Panel'!$F$38,$AA809,IF($AA809='Control Panel'!$F$39,$AA809,IF($AA809='Control Panel'!$F$40,$AA809,IF($AA809='Control Panel'!$F$41,$AA809,"Error -- Availability entered in an incorrect format"))))))))</f>
        <v>N</v>
      </c>
    </row>
    <row r="810" spans="1:28" s="14" customFormat="1" x14ac:dyDescent="0.25">
      <c r="A810" s="7">
        <v>798</v>
      </c>
      <c r="B810" s="6"/>
      <c r="C810" s="11"/>
      <c r="D810" s="220"/>
      <c r="E810" s="11"/>
      <c r="F810" s="205" t="str">
        <f t="shared" si="24"/>
        <v>N/A</v>
      </c>
      <c r="G810" s="6"/>
      <c r="AA810" s="14" t="str">
        <f t="shared" si="25"/>
        <v/>
      </c>
      <c r="AB810" s="14" t="str">
        <f>IF(LEN($AA810)=0,"N",IF(LEN($AA810)&gt;1,"Error -- Availability entered in an incorrect format",IF($AA810='Control Panel'!$F$36,$AA810,IF($AA810='Control Panel'!$F$37,$AA810,IF($AA810='Control Panel'!$F$38,$AA810,IF($AA810='Control Panel'!$F$39,$AA810,IF($AA810='Control Panel'!$F$40,$AA810,IF($AA810='Control Panel'!$F$41,$AA810,"Error -- Availability entered in an incorrect format"))))))))</f>
        <v>N</v>
      </c>
    </row>
    <row r="811" spans="1:28" s="14" customFormat="1" x14ac:dyDescent="0.25">
      <c r="A811" s="7">
        <v>799</v>
      </c>
      <c r="B811" s="6"/>
      <c r="C811" s="11"/>
      <c r="D811" s="220"/>
      <c r="E811" s="11"/>
      <c r="F811" s="205" t="str">
        <f t="shared" si="24"/>
        <v>N/A</v>
      </c>
      <c r="G811" s="6"/>
      <c r="AA811" s="14" t="str">
        <f t="shared" si="25"/>
        <v/>
      </c>
      <c r="AB811" s="14" t="str">
        <f>IF(LEN($AA811)=0,"N",IF(LEN($AA811)&gt;1,"Error -- Availability entered in an incorrect format",IF($AA811='Control Panel'!$F$36,$AA811,IF($AA811='Control Panel'!$F$37,$AA811,IF($AA811='Control Panel'!$F$38,$AA811,IF($AA811='Control Panel'!$F$39,$AA811,IF($AA811='Control Panel'!$F$40,$AA811,IF($AA811='Control Panel'!$F$41,$AA811,"Error -- Availability entered in an incorrect format"))))))))</f>
        <v>N</v>
      </c>
    </row>
    <row r="812" spans="1:28" s="14" customFormat="1" x14ac:dyDescent="0.25">
      <c r="A812" s="7">
        <v>800</v>
      </c>
      <c r="B812" s="6"/>
      <c r="C812" s="11"/>
      <c r="D812" s="220"/>
      <c r="E812" s="11"/>
      <c r="F812" s="205" t="str">
        <f t="shared" si="24"/>
        <v>N/A</v>
      </c>
      <c r="G812" s="6"/>
      <c r="AA812" s="14" t="str">
        <f t="shared" si="25"/>
        <v/>
      </c>
      <c r="AB812" s="14" t="str">
        <f>IF(LEN($AA812)=0,"N",IF(LEN($AA812)&gt;1,"Error -- Availability entered in an incorrect format",IF($AA812='Control Panel'!$F$36,$AA812,IF($AA812='Control Panel'!$F$37,$AA812,IF($AA812='Control Panel'!$F$38,$AA812,IF($AA812='Control Panel'!$F$39,$AA812,IF($AA812='Control Panel'!$F$40,$AA812,IF($AA812='Control Panel'!$F$41,$AA812,"Error -- Availability entered in an incorrect format"))))))))</f>
        <v>N</v>
      </c>
    </row>
    <row r="813" spans="1:28" s="14" customFormat="1" x14ac:dyDescent="0.25">
      <c r="A813" s="7">
        <v>801</v>
      </c>
      <c r="B813" s="6"/>
      <c r="C813" s="11"/>
      <c r="D813" s="220"/>
      <c r="E813" s="11"/>
      <c r="F813" s="205" t="str">
        <f t="shared" si="24"/>
        <v>N/A</v>
      </c>
      <c r="G813" s="6"/>
      <c r="AA813" s="14" t="str">
        <f t="shared" si="25"/>
        <v/>
      </c>
      <c r="AB813" s="14" t="str">
        <f>IF(LEN($AA813)=0,"N",IF(LEN($AA813)&gt;1,"Error -- Availability entered in an incorrect format",IF($AA813='Control Panel'!$F$36,$AA813,IF($AA813='Control Panel'!$F$37,$AA813,IF($AA813='Control Panel'!$F$38,$AA813,IF($AA813='Control Panel'!$F$39,$AA813,IF($AA813='Control Panel'!$F$40,$AA813,IF($AA813='Control Panel'!$F$41,$AA813,"Error -- Availability entered in an incorrect format"))))))))</f>
        <v>N</v>
      </c>
    </row>
    <row r="814" spans="1:28" s="14" customFormat="1" x14ac:dyDescent="0.25">
      <c r="A814" s="7">
        <v>802</v>
      </c>
      <c r="B814" s="6"/>
      <c r="C814" s="11"/>
      <c r="D814" s="220"/>
      <c r="E814" s="11"/>
      <c r="F814" s="205" t="str">
        <f t="shared" si="24"/>
        <v>N/A</v>
      </c>
      <c r="G814" s="6"/>
      <c r="AA814" s="14" t="str">
        <f t="shared" si="25"/>
        <v/>
      </c>
      <c r="AB814" s="14" t="str">
        <f>IF(LEN($AA814)=0,"N",IF(LEN($AA814)&gt;1,"Error -- Availability entered in an incorrect format",IF($AA814='Control Panel'!$F$36,$AA814,IF($AA814='Control Panel'!$F$37,$AA814,IF($AA814='Control Panel'!$F$38,$AA814,IF($AA814='Control Panel'!$F$39,$AA814,IF($AA814='Control Panel'!$F$40,$AA814,IF($AA814='Control Panel'!$F$41,$AA814,"Error -- Availability entered in an incorrect format"))))))))</f>
        <v>N</v>
      </c>
    </row>
    <row r="815" spans="1:28" s="14" customFormat="1" x14ac:dyDescent="0.25">
      <c r="A815" s="7">
        <v>803</v>
      </c>
      <c r="B815" s="6"/>
      <c r="C815" s="11"/>
      <c r="D815" s="220"/>
      <c r="E815" s="11"/>
      <c r="F815" s="205" t="str">
        <f t="shared" si="24"/>
        <v>N/A</v>
      </c>
      <c r="G815" s="6"/>
      <c r="AA815" s="14" t="str">
        <f t="shared" si="25"/>
        <v/>
      </c>
      <c r="AB815" s="14" t="str">
        <f>IF(LEN($AA815)=0,"N",IF(LEN($AA815)&gt;1,"Error -- Availability entered in an incorrect format",IF($AA815='Control Panel'!$F$36,$AA815,IF($AA815='Control Panel'!$F$37,$AA815,IF($AA815='Control Panel'!$F$38,$AA815,IF($AA815='Control Panel'!$F$39,$AA815,IF($AA815='Control Panel'!$F$40,$AA815,IF($AA815='Control Panel'!$F$41,$AA815,"Error -- Availability entered in an incorrect format"))))))))</f>
        <v>N</v>
      </c>
    </row>
    <row r="816" spans="1:28" s="14" customFormat="1" x14ac:dyDescent="0.25">
      <c r="A816" s="7">
        <v>804</v>
      </c>
      <c r="B816" s="6"/>
      <c r="C816" s="11"/>
      <c r="D816" s="220"/>
      <c r="E816" s="11"/>
      <c r="F816" s="205" t="str">
        <f t="shared" si="24"/>
        <v>N/A</v>
      </c>
      <c r="G816" s="6"/>
      <c r="AA816" s="14" t="str">
        <f t="shared" si="25"/>
        <v/>
      </c>
      <c r="AB816" s="14" t="str">
        <f>IF(LEN($AA816)=0,"N",IF(LEN($AA816)&gt;1,"Error -- Availability entered in an incorrect format",IF($AA816='Control Panel'!$F$36,$AA816,IF($AA816='Control Panel'!$F$37,$AA816,IF($AA816='Control Panel'!$F$38,$AA816,IF($AA816='Control Panel'!$F$39,$AA816,IF($AA816='Control Panel'!$F$40,$AA816,IF($AA816='Control Panel'!$F$41,$AA816,"Error -- Availability entered in an incorrect format"))))))))</f>
        <v>N</v>
      </c>
    </row>
    <row r="817" spans="1:28" s="14" customFormat="1" x14ac:dyDescent="0.25">
      <c r="A817" s="7">
        <v>805</v>
      </c>
      <c r="B817" s="6"/>
      <c r="C817" s="11"/>
      <c r="D817" s="220"/>
      <c r="E817" s="11"/>
      <c r="F817" s="205" t="str">
        <f t="shared" si="24"/>
        <v>N/A</v>
      </c>
      <c r="G817" s="6"/>
      <c r="AA817" s="14" t="str">
        <f t="shared" si="25"/>
        <v/>
      </c>
      <c r="AB817" s="14" t="str">
        <f>IF(LEN($AA817)=0,"N",IF(LEN($AA817)&gt;1,"Error -- Availability entered in an incorrect format",IF($AA817='Control Panel'!$F$36,$AA817,IF($AA817='Control Panel'!$F$37,$AA817,IF($AA817='Control Panel'!$F$38,$AA817,IF($AA817='Control Panel'!$F$39,$AA817,IF($AA817='Control Panel'!$F$40,$AA817,IF($AA817='Control Panel'!$F$41,$AA817,"Error -- Availability entered in an incorrect format"))))))))</f>
        <v>N</v>
      </c>
    </row>
    <row r="818" spans="1:28" s="14" customFormat="1" x14ac:dyDescent="0.25">
      <c r="A818" s="7">
        <v>806</v>
      </c>
      <c r="B818" s="6"/>
      <c r="C818" s="11"/>
      <c r="D818" s="220"/>
      <c r="E818" s="11"/>
      <c r="F818" s="205" t="str">
        <f t="shared" si="24"/>
        <v>N/A</v>
      </c>
      <c r="G818" s="6"/>
      <c r="AA818" s="14" t="str">
        <f t="shared" si="25"/>
        <v/>
      </c>
      <c r="AB818" s="14" t="str">
        <f>IF(LEN($AA818)=0,"N",IF(LEN($AA818)&gt;1,"Error -- Availability entered in an incorrect format",IF($AA818='Control Panel'!$F$36,$AA818,IF($AA818='Control Panel'!$F$37,$AA818,IF($AA818='Control Panel'!$F$38,$AA818,IF($AA818='Control Panel'!$F$39,$AA818,IF($AA818='Control Panel'!$F$40,$AA818,IF($AA818='Control Panel'!$F$41,$AA818,"Error -- Availability entered in an incorrect format"))))))))</f>
        <v>N</v>
      </c>
    </row>
    <row r="819" spans="1:28" s="14" customFormat="1" x14ac:dyDescent="0.25">
      <c r="A819" s="7">
        <v>807</v>
      </c>
      <c r="B819" s="6"/>
      <c r="C819" s="11"/>
      <c r="D819" s="220"/>
      <c r="E819" s="11"/>
      <c r="F819" s="205" t="str">
        <f t="shared" si="24"/>
        <v>N/A</v>
      </c>
      <c r="G819" s="6"/>
      <c r="AA819" s="14" t="str">
        <f t="shared" si="25"/>
        <v/>
      </c>
      <c r="AB819" s="14" t="str">
        <f>IF(LEN($AA819)=0,"N",IF(LEN($AA819)&gt;1,"Error -- Availability entered in an incorrect format",IF($AA819='Control Panel'!$F$36,$AA819,IF($AA819='Control Panel'!$F$37,$AA819,IF($AA819='Control Panel'!$F$38,$AA819,IF($AA819='Control Panel'!$F$39,$AA819,IF($AA819='Control Panel'!$F$40,$AA819,IF($AA819='Control Panel'!$F$41,$AA819,"Error -- Availability entered in an incorrect format"))))))))</f>
        <v>N</v>
      </c>
    </row>
    <row r="820" spans="1:28" s="14" customFormat="1" x14ac:dyDescent="0.25">
      <c r="A820" s="7">
        <v>808</v>
      </c>
      <c r="B820" s="6"/>
      <c r="C820" s="11"/>
      <c r="D820" s="220"/>
      <c r="E820" s="11"/>
      <c r="F820" s="205" t="str">
        <f t="shared" si="24"/>
        <v>N/A</v>
      </c>
      <c r="G820" s="6"/>
      <c r="AA820" s="14" t="str">
        <f t="shared" si="25"/>
        <v/>
      </c>
      <c r="AB820" s="14" t="str">
        <f>IF(LEN($AA820)=0,"N",IF(LEN($AA820)&gt;1,"Error -- Availability entered in an incorrect format",IF($AA820='Control Panel'!$F$36,$AA820,IF($AA820='Control Panel'!$F$37,$AA820,IF($AA820='Control Panel'!$F$38,$AA820,IF($AA820='Control Panel'!$F$39,$AA820,IF($AA820='Control Panel'!$F$40,$AA820,IF($AA820='Control Panel'!$F$41,$AA820,"Error -- Availability entered in an incorrect format"))))))))</f>
        <v>N</v>
      </c>
    </row>
    <row r="821" spans="1:28" s="14" customFormat="1" x14ac:dyDescent="0.25">
      <c r="A821" s="7">
        <v>809</v>
      </c>
      <c r="B821" s="6"/>
      <c r="C821" s="11"/>
      <c r="D821" s="220"/>
      <c r="E821" s="11"/>
      <c r="F821" s="205" t="str">
        <f t="shared" si="24"/>
        <v>N/A</v>
      </c>
      <c r="G821" s="6"/>
      <c r="AA821" s="14" t="str">
        <f t="shared" si="25"/>
        <v/>
      </c>
      <c r="AB821" s="14" t="str">
        <f>IF(LEN($AA821)=0,"N",IF(LEN($AA821)&gt;1,"Error -- Availability entered in an incorrect format",IF($AA821='Control Panel'!$F$36,$AA821,IF($AA821='Control Panel'!$F$37,$AA821,IF($AA821='Control Panel'!$F$38,$AA821,IF($AA821='Control Panel'!$F$39,$AA821,IF($AA821='Control Panel'!$F$40,$AA821,IF($AA821='Control Panel'!$F$41,$AA821,"Error -- Availability entered in an incorrect format"))))))))</f>
        <v>N</v>
      </c>
    </row>
    <row r="822" spans="1:28" s="14" customFormat="1" x14ac:dyDescent="0.25">
      <c r="A822" s="7">
        <v>810</v>
      </c>
      <c r="B822" s="6"/>
      <c r="C822" s="11"/>
      <c r="D822" s="220"/>
      <c r="E822" s="11"/>
      <c r="F822" s="205" t="str">
        <f t="shared" si="24"/>
        <v>N/A</v>
      </c>
      <c r="G822" s="6"/>
      <c r="AA822" s="14" t="str">
        <f t="shared" si="25"/>
        <v/>
      </c>
      <c r="AB822" s="14" t="str">
        <f>IF(LEN($AA822)=0,"N",IF(LEN($AA822)&gt;1,"Error -- Availability entered in an incorrect format",IF($AA822='Control Panel'!$F$36,$AA822,IF($AA822='Control Panel'!$F$37,$AA822,IF($AA822='Control Panel'!$F$38,$AA822,IF($AA822='Control Panel'!$F$39,$AA822,IF($AA822='Control Panel'!$F$40,$AA822,IF($AA822='Control Panel'!$F$41,$AA822,"Error -- Availability entered in an incorrect format"))))))))</f>
        <v>N</v>
      </c>
    </row>
    <row r="823" spans="1:28" s="14" customFormat="1" x14ac:dyDescent="0.25">
      <c r="A823" s="7">
        <v>811</v>
      </c>
      <c r="B823" s="6"/>
      <c r="C823" s="11"/>
      <c r="D823" s="220"/>
      <c r="E823" s="11"/>
      <c r="F823" s="205" t="str">
        <f t="shared" si="24"/>
        <v>N/A</v>
      </c>
      <c r="G823" s="6"/>
      <c r="AA823" s="14" t="str">
        <f t="shared" si="25"/>
        <v/>
      </c>
      <c r="AB823" s="14" t="str">
        <f>IF(LEN($AA823)=0,"N",IF(LEN($AA823)&gt;1,"Error -- Availability entered in an incorrect format",IF($AA823='Control Panel'!$F$36,$AA823,IF($AA823='Control Panel'!$F$37,$AA823,IF($AA823='Control Panel'!$F$38,$AA823,IF($AA823='Control Panel'!$F$39,$AA823,IF($AA823='Control Panel'!$F$40,$AA823,IF($AA823='Control Panel'!$F$41,$AA823,"Error -- Availability entered in an incorrect format"))))))))</f>
        <v>N</v>
      </c>
    </row>
    <row r="824" spans="1:28" s="14" customFormat="1" x14ac:dyDescent="0.25">
      <c r="A824" s="7">
        <v>812</v>
      </c>
      <c r="B824" s="6"/>
      <c r="C824" s="11"/>
      <c r="D824" s="220"/>
      <c r="E824" s="11"/>
      <c r="F824" s="205" t="str">
        <f t="shared" si="24"/>
        <v>N/A</v>
      </c>
      <c r="G824" s="6"/>
      <c r="AA824" s="14" t="str">
        <f t="shared" si="25"/>
        <v/>
      </c>
      <c r="AB824" s="14" t="str">
        <f>IF(LEN($AA824)=0,"N",IF(LEN($AA824)&gt;1,"Error -- Availability entered in an incorrect format",IF($AA824='Control Panel'!$F$36,$AA824,IF($AA824='Control Panel'!$F$37,$AA824,IF($AA824='Control Panel'!$F$38,$AA824,IF($AA824='Control Panel'!$F$39,$AA824,IF($AA824='Control Panel'!$F$40,$AA824,IF($AA824='Control Panel'!$F$41,$AA824,"Error -- Availability entered in an incorrect format"))))))))</f>
        <v>N</v>
      </c>
    </row>
    <row r="825" spans="1:28" s="14" customFormat="1" x14ac:dyDescent="0.25">
      <c r="A825" s="7">
        <v>813</v>
      </c>
      <c r="B825" s="6"/>
      <c r="C825" s="11"/>
      <c r="D825" s="220"/>
      <c r="E825" s="11"/>
      <c r="F825" s="205" t="str">
        <f t="shared" si="24"/>
        <v>N/A</v>
      </c>
      <c r="G825" s="6"/>
      <c r="AA825" s="14" t="str">
        <f t="shared" si="25"/>
        <v/>
      </c>
      <c r="AB825" s="14" t="str">
        <f>IF(LEN($AA825)=0,"N",IF(LEN($AA825)&gt;1,"Error -- Availability entered in an incorrect format",IF($AA825='Control Panel'!$F$36,$AA825,IF($AA825='Control Panel'!$F$37,$AA825,IF($AA825='Control Panel'!$F$38,$AA825,IF($AA825='Control Panel'!$F$39,$AA825,IF($AA825='Control Panel'!$F$40,$AA825,IF($AA825='Control Panel'!$F$41,$AA825,"Error -- Availability entered in an incorrect format"))))))))</f>
        <v>N</v>
      </c>
    </row>
    <row r="826" spans="1:28" s="14" customFormat="1" x14ac:dyDescent="0.25">
      <c r="A826" s="7">
        <v>814</v>
      </c>
      <c r="B826" s="6"/>
      <c r="C826" s="11"/>
      <c r="D826" s="220"/>
      <c r="E826" s="11"/>
      <c r="F826" s="205" t="str">
        <f t="shared" si="24"/>
        <v>N/A</v>
      </c>
      <c r="G826" s="6"/>
      <c r="AA826" s="14" t="str">
        <f t="shared" si="25"/>
        <v/>
      </c>
      <c r="AB826" s="14" t="str">
        <f>IF(LEN($AA826)=0,"N",IF(LEN($AA826)&gt;1,"Error -- Availability entered in an incorrect format",IF($AA826='Control Panel'!$F$36,$AA826,IF($AA826='Control Panel'!$F$37,$AA826,IF($AA826='Control Panel'!$F$38,$AA826,IF($AA826='Control Panel'!$F$39,$AA826,IF($AA826='Control Panel'!$F$40,$AA826,IF($AA826='Control Panel'!$F$41,$AA826,"Error -- Availability entered in an incorrect format"))))))))</f>
        <v>N</v>
      </c>
    </row>
    <row r="827" spans="1:28" s="14" customFormat="1" x14ac:dyDescent="0.25">
      <c r="A827" s="7">
        <v>815</v>
      </c>
      <c r="B827" s="6"/>
      <c r="C827" s="11"/>
      <c r="D827" s="220"/>
      <c r="E827" s="11"/>
      <c r="F827" s="205" t="str">
        <f t="shared" si="24"/>
        <v>N/A</v>
      </c>
      <c r="G827" s="6"/>
      <c r="AA827" s="14" t="str">
        <f t="shared" si="25"/>
        <v/>
      </c>
      <c r="AB827" s="14" t="str">
        <f>IF(LEN($AA827)=0,"N",IF(LEN($AA827)&gt;1,"Error -- Availability entered in an incorrect format",IF($AA827='Control Panel'!$F$36,$AA827,IF($AA827='Control Panel'!$F$37,$AA827,IF($AA827='Control Panel'!$F$38,$AA827,IF($AA827='Control Panel'!$F$39,$AA827,IF($AA827='Control Panel'!$F$40,$AA827,IF($AA827='Control Panel'!$F$41,$AA827,"Error -- Availability entered in an incorrect format"))))))))</f>
        <v>N</v>
      </c>
    </row>
    <row r="828" spans="1:28" s="14" customFormat="1" x14ac:dyDescent="0.25">
      <c r="A828" s="7">
        <v>816</v>
      </c>
      <c r="B828" s="6"/>
      <c r="C828" s="11"/>
      <c r="D828" s="220"/>
      <c r="E828" s="11"/>
      <c r="F828" s="205" t="str">
        <f t="shared" si="24"/>
        <v>N/A</v>
      </c>
      <c r="G828" s="6"/>
      <c r="AA828" s="14" t="str">
        <f t="shared" si="25"/>
        <v/>
      </c>
      <c r="AB828" s="14" t="str">
        <f>IF(LEN($AA828)=0,"N",IF(LEN($AA828)&gt;1,"Error -- Availability entered in an incorrect format",IF($AA828='Control Panel'!$F$36,$AA828,IF($AA828='Control Panel'!$F$37,$AA828,IF($AA828='Control Panel'!$F$38,$AA828,IF($AA828='Control Panel'!$F$39,$AA828,IF($AA828='Control Panel'!$F$40,$AA828,IF($AA828='Control Panel'!$F$41,$AA828,"Error -- Availability entered in an incorrect format"))))))))</f>
        <v>N</v>
      </c>
    </row>
    <row r="829" spans="1:28" s="14" customFormat="1" x14ac:dyDescent="0.25">
      <c r="A829" s="7">
        <v>817</v>
      </c>
      <c r="B829" s="6"/>
      <c r="C829" s="11"/>
      <c r="D829" s="220"/>
      <c r="E829" s="11"/>
      <c r="F829" s="205" t="str">
        <f t="shared" si="24"/>
        <v>N/A</v>
      </c>
      <c r="G829" s="6"/>
      <c r="AA829" s="14" t="str">
        <f t="shared" si="25"/>
        <v/>
      </c>
      <c r="AB829" s="14" t="str">
        <f>IF(LEN($AA829)=0,"N",IF(LEN($AA829)&gt;1,"Error -- Availability entered in an incorrect format",IF($AA829='Control Panel'!$F$36,$AA829,IF($AA829='Control Panel'!$F$37,$AA829,IF($AA829='Control Panel'!$F$38,$AA829,IF($AA829='Control Panel'!$F$39,$AA829,IF($AA829='Control Panel'!$F$40,$AA829,IF($AA829='Control Panel'!$F$41,$AA829,"Error -- Availability entered in an incorrect format"))))))))</f>
        <v>N</v>
      </c>
    </row>
    <row r="830" spans="1:28" s="14" customFormat="1" x14ac:dyDescent="0.25">
      <c r="A830" s="7">
        <v>818</v>
      </c>
      <c r="B830" s="6"/>
      <c r="C830" s="11"/>
      <c r="D830" s="220"/>
      <c r="E830" s="11"/>
      <c r="F830" s="205" t="str">
        <f t="shared" si="24"/>
        <v>N/A</v>
      </c>
      <c r="G830" s="6"/>
      <c r="AA830" s="14" t="str">
        <f t="shared" si="25"/>
        <v/>
      </c>
      <c r="AB830" s="14" t="str">
        <f>IF(LEN($AA830)=0,"N",IF(LEN($AA830)&gt;1,"Error -- Availability entered in an incorrect format",IF($AA830='Control Panel'!$F$36,$AA830,IF($AA830='Control Panel'!$F$37,$AA830,IF($AA830='Control Panel'!$F$38,$AA830,IF($AA830='Control Panel'!$F$39,$AA830,IF($AA830='Control Panel'!$F$40,$AA830,IF($AA830='Control Panel'!$F$41,$AA830,"Error -- Availability entered in an incorrect format"))))))))</f>
        <v>N</v>
      </c>
    </row>
    <row r="831" spans="1:28" s="14" customFormat="1" x14ac:dyDescent="0.25">
      <c r="A831" s="7">
        <v>819</v>
      </c>
      <c r="B831" s="6"/>
      <c r="C831" s="11"/>
      <c r="D831" s="220"/>
      <c r="E831" s="11"/>
      <c r="F831" s="205" t="str">
        <f t="shared" si="24"/>
        <v>N/A</v>
      </c>
      <c r="G831" s="6"/>
      <c r="AA831" s="14" t="str">
        <f t="shared" si="25"/>
        <v/>
      </c>
      <c r="AB831" s="14" t="str">
        <f>IF(LEN($AA831)=0,"N",IF(LEN($AA831)&gt;1,"Error -- Availability entered in an incorrect format",IF($AA831='Control Panel'!$F$36,$AA831,IF($AA831='Control Panel'!$F$37,$AA831,IF($AA831='Control Panel'!$F$38,$AA831,IF($AA831='Control Panel'!$F$39,$AA831,IF($AA831='Control Panel'!$F$40,$AA831,IF($AA831='Control Panel'!$F$41,$AA831,"Error -- Availability entered in an incorrect format"))))))))</f>
        <v>N</v>
      </c>
    </row>
    <row r="832" spans="1:28" s="14" customFormat="1" x14ac:dyDescent="0.25">
      <c r="A832" s="7">
        <v>820</v>
      </c>
      <c r="B832" s="6"/>
      <c r="C832" s="11"/>
      <c r="D832" s="220"/>
      <c r="E832" s="11"/>
      <c r="F832" s="205" t="str">
        <f t="shared" si="24"/>
        <v>N/A</v>
      </c>
      <c r="G832" s="6"/>
      <c r="AA832" s="14" t="str">
        <f t="shared" si="25"/>
        <v/>
      </c>
      <c r="AB832" s="14" t="str">
        <f>IF(LEN($AA832)=0,"N",IF(LEN($AA832)&gt;1,"Error -- Availability entered in an incorrect format",IF($AA832='Control Panel'!$F$36,$AA832,IF($AA832='Control Panel'!$F$37,$AA832,IF($AA832='Control Panel'!$F$38,$AA832,IF($AA832='Control Panel'!$F$39,$AA832,IF($AA832='Control Panel'!$F$40,$AA832,IF($AA832='Control Panel'!$F$41,$AA832,"Error -- Availability entered in an incorrect format"))))))))</f>
        <v>N</v>
      </c>
    </row>
    <row r="833" spans="1:28" s="14" customFormat="1" x14ac:dyDescent="0.25">
      <c r="A833" s="7">
        <v>821</v>
      </c>
      <c r="B833" s="6"/>
      <c r="C833" s="11"/>
      <c r="D833" s="220"/>
      <c r="E833" s="11"/>
      <c r="F833" s="205" t="str">
        <f t="shared" si="24"/>
        <v>N/A</v>
      </c>
      <c r="G833" s="6"/>
      <c r="AA833" s="14" t="str">
        <f t="shared" si="25"/>
        <v/>
      </c>
      <c r="AB833" s="14" t="str">
        <f>IF(LEN($AA833)=0,"N",IF(LEN($AA833)&gt;1,"Error -- Availability entered in an incorrect format",IF($AA833='Control Panel'!$F$36,$AA833,IF($AA833='Control Panel'!$F$37,$AA833,IF($AA833='Control Panel'!$F$38,$AA833,IF($AA833='Control Panel'!$F$39,$AA833,IF($AA833='Control Panel'!$F$40,$AA833,IF($AA833='Control Panel'!$F$41,$AA833,"Error -- Availability entered in an incorrect format"))))))))</f>
        <v>N</v>
      </c>
    </row>
    <row r="834" spans="1:28" s="14" customFormat="1" x14ac:dyDescent="0.25">
      <c r="A834" s="7">
        <v>822</v>
      </c>
      <c r="B834" s="6"/>
      <c r="C834" s="11"/>
      <c r="D834" s="220"/>
      <c r="E834" s="11"/>
      <c r="F834" s="205" t="str">
        <f t="shared" si="24"/>
        <v>N/A</v>
      </c>
      <c r="G834" s="6"/>
      <c r="AA834" s="14" t="str">
        <f t="shared" si="25"/>
        <v/>
      </c>
      <c r="AB834" s="14" t="str">
        <f>IF(LEN($AA834)=0,"N",IF(LEN($AA834)&gt;1,"Error -- Availability entered in an incorrect format",IF($AA834='Control Panel'!$F$36,$AA834,IF($AA834='Control Panel'!$F$37,$AA834,IF($AA834='Control Panel'!$F$38,$AA834,IF($AA834='Control Panel'!$F$39,$AA834,IF($AA834='Control Panel'!$F$40,$AA834,IF($AA834='Control Panel'!$F$41,$AA834,"Error -- Availability entered in an incorrect format"))))))))</f>
        <v>N</v>
      </c>
    </row>
    <row r="835" spans="1:28" s="14" customFormat="1" x14ac:dyDescent="0.25">
      <c r="A835" s="7">
        <v>823</v>
      </c>
      <c r="B835" s="6"/>
      <c r="C835" s="11"/>
      <c r="D835" s="220"/>
      <c r="E835" s="11"/>
      <c r="F835" s="205" t="str">
        <f t="shared" si="24"/>
        <v>N/A</v>
      </c>
      <c r="G835" s="6"/>
      <c r="AA835" s="14" t="str">
        <f t="shared" si="25"/>
        <v/>
      </c>
      <c r="AB835" s="14" t="str">
        <f>IF(LEN($AA835)=0,"N",IF(LEN($AA835)&gt;1,"Error -- Availability entered in an incorrect format",IF($AA835='Control Panel'!$F$36,$AA835,IF($AA835='Control Panel'!$F$37,$AA835,IF($AA835='Control Panel'!$F$38,$AA835,IF($AA835='Control Panel'!$F$39,$AA835,IF($AA835='Control Panel'!$F$40,$AA835,IF($AA835='Control Panel'!$F$41,$AA835,"Error -- Availability entered in an incorrect format"))))))))</f>
        <v>N</v>
      </c>
    </row>
    <row r="836" spans="1:28" s="14" customFormat="1" x14ac:dyDescent="0.25">
      <c r="A836" s="7">
        <v>824</v>
      </c>
      <c r="B836" s="6"/>
      <c r="C836" s="11"/>
      <c r="D836" s="220"/>
      <c r="E836" s="11"/>
      <c r="F836" s="205" t="str">
        <f t="shared" si="24"/>
        <v>N/A</v>
      </c>
      <c r="G836" s="6"/>
      <c r="AA836" s="14" t="str">
        <f t="shared" si="25"/>
        <v/>
      </c>
      <c r="AB836" s="14" t="str">
        <f>IF(LEN($AA836)=0,"N",IF(LEN($AA836)&gt;1,"Error -- Availability entered in an incorrect format",IF($AA836='Control Panel'!$F$36,$AA836,IF($AA836='Control Panel'!$F$37,$AA836,IF($AA836='Control Panel'!$F$38,$AA836,IF($AA836='Control Panel'!$F$39,$AA836,IF($AA836='Control Panel'!$F$40,$AA836,IF($AA836='Control Panel'!$F$41,$AA836,"Error -- Availability entered in an incorrect format"))))))))</f>
        <v>N</v>
      </c>
    </row>
    <row r="837" spans="1:28" s="14" customFormat="1" x14ac:dyDescent="0.25">
      <c r="A837" s="7">
        <v>825</v>
      </c>
      <c r="B837" s="6"/>
      <c r="C837" s="11"/>
      <c r="D837" s="220"/>
      <c r="E837" s="11"/>
      <c r="F837" s="205" t="str">
        <f t="shared" si="24"/>
        <v>N/A</v>
      </c>
      <c r="G837" s="6"/>
      <c r="AA837" s="14" t="str">
        <f t="shared" si="25"/>
        <v/>
      </c>
      <c r="AB837" s="14" t="str">
        <f>IF(LEN($AA837)=0,"N",IF(LEN($AA837)&gt;1,"Error -- Availability entered in an incorrect format",IF($AA837='Control Panel'!$F$36,$AA837,IF($AA837='Control Panel'!$F$37,$AA837,IF($AA837='Control Panel'!$F$38,$AA837,IF($AA837='Control Panel'!$F$39,$AA837,IF($AA837='Control Panel'!$F$40,$AA837,IF($AA837='Control Panel'!$F$41,$AA837,"Error -- Availability entered in an incorrect format"))))))))</f>
        <v>N</v>
      </c>
    </row>
    <row r="838" spans="1:28" s="14" customFormat="1" x14ac:dyDescent="0.25">
      <c r="A838" s="7">
        <v>826</v>
      </c>
      <c r="B838" s="6"/>
      <c r="C838" s="11"/>
      <c r="D838" s="220"/>
      <c r="E838" s="11"/>
      <c r="F838" s="205" t="str">
        <f t="shared" si="24"/>
        <v>N/A</v>
      </c>
      <c r="G838" s="6"/>
      <c r="AA838" s="14" t="str">
        <f t="shared" si="25"/>
        <v/>
      </c>
      <c r="AB838" s="14" t="str">
        <f>IF(LEN($AA838)=0,"N",IF(LEN($AA838)&gt;1,"Error -- Availability entered in an incorrect format",IF($AA838='Control Panel'!$F$36,$AA838,IF($AA838='Control Panel'!$F$37,$AA838,IF($AA838='Control Panel'!$F$38,$AA838,IF($AA838='Control Panel'!$F$39,$AA838,IF($AA838='Control Panel'!$F$40,$AA838,IF($AA838='Control Panel'!$F$41,$AA838,"Error -- Availability entered in an incorrect format"))))))))</f>
        <v>N</v>
      </c>
    </row>
    <row r="839" spans="1:28" s="14" customFormat="1" x14ac:dyDescent="0.25">
      <c r="A839" s="7">
        <v>827</v>
      </c>
      <c r="B839" s="6"/>
      <c r="C839" s="11"/>
      <c r="D839" s="220"/>
      <c r="E839" s="11"/>
      <c r="F839" s="205" t="str">
        <f t="shared" si="24"/>
        <v>N/A</v>
      </c>
      <c r="G839" s="6"/>
      <c r="AA839" s="14" t="str">
        <f t="shared" si="25"/>
        <v/>
      </c>
      <c r="AB839" s="14" t="str">
        <f>IF(LEN($AA839)=0,"N",IF(LEN($AA839)&gt;1,"Error -- Availability entered in an incorrect format",IF($AA839='Control Panel'!$F$36,$AA839,IF($AA839='Control Panel'!$F$37,$AA839,IF($AA839='Control Panel'!$F$38,$AA839,IF($AA839='Control Panel'!$F$39,$AA839,IF($AA839='Control Panel'!$F$40,$AA839,IF($AA839='Control Panel'!$F$41,$AA839,"Error -- Availability entered in an incorrect format"))))))))</f>
        <v>N</v>
      </c>
    </row>
    <row r="840" spans="1:28" s="14" customFormat="1" x14ac:dyDescent="0.25">
      <c r="A840" s="7">
        <v>828</v>
      </c>
      <c r="B840" s="6"/>
      <c r="C840" s="11"/>
      <c r="D840" s="220"/>
      <c r="E840" s="11"/>
      <c r="F840" s="205" t="str">
        <f t="shared" si="24"/>
        <v>N/A</v>
      </c>
      <c r="G840" s="6"/>
      <c r="AA840" s="14" t="str">
        <f t="shared" si="25"/>
        <v/>
      </c>
      <c r="AB840" s="14" t="str">
        <f>IF(LEN($AA840)=0,"N",IF(LEN($AA840)&gt;1,"Error -- Availability entered in an incorrect format",IF($AA840='Control Panel'!$F$36,$AA840,IF($AA840='Control Panel'!$F$37,$AA840,IF($AA840='Control Panel'!$F$38,$AA840,IF($AA840='Control Panel'!$F$39,$AA840,IF($AA840='Control Panel'!$F$40,$AA840,IF($AA840='Control Panel'!$F$41,$AA840,"Error -- Availability entered in an incorrect format"))))))))</f>
        <v>N</v>
      </c>
    </row>
    <row r="841" spans="1:28" s="14" customFormat="1" x14ac:dyDescent="0.25">
      <c r="A841" s="7">
        <v>829</v>
      </c>
      <c r="B841" s="6"/>
      <c r="C841" s="11"/>
      <c r="D841" s="220"/>
      <c r="E841" s="11"/>
      <c r="F841" s="205" t="str">
        <f t="shared" si="24"/>
        <v>N/A</v>
      </c>
      <c r="G841" s="6"/>
      <c r="AA841" s="14" t="str">
        <f t="shared" si="25"/>
        <v/>
      </c>
      <c r="AB841" s="14" t="str">
        <f>IF(LEN($AA841)=0,"N",IF(LEN($AA841)&gt;1,"Error -- Availability entered in an incorrect format",IF($AA841='Control Panel'!$F$36,$AA841,IF($AA841='Control Panel'!$F$37,$AA841,IF($AA841='Control Panel'!$F$38,$AA841,IF($AA841='Control Panel'!$F$39,$AA841,IF($AA841='Control Panel'!$F$40,$AA841,IF($AA841='Control Panel'!$F$41,$AA841,"Error -- Availability entered in an incorrect format"))))))))</f>
        <v>N</v>
      </c>
    </row>
    <row r="842" spans="1:28" s="14" customFormat="1" x14ac:dyDescent="0.25">
      <c r="A842" s="7">
        <v>830</v>
      </c>
      <c r="B842" s="6"/>
      <c r="C842" s="11"/>
      <c r="D842" s="220"/>
      <c r="E842" s="11"/>
      <c r="F842" s="205" t="str">
        <f t="shared" si="24"/>
        <v>N/A</v>
      </c>
      <c r="G842" s="6"/>
      <c r="AA842" s="14" t="str">
        <f t="shared" si="25"/>
        <v/>
      </c>
      <c r="AB842" s="14" t="str">
        <f>IF(LEN($AA842)=0,"N",IF(LEN($AA842)&gt;1,"Error -- Availability entered in an incorrect format",IF($AA842='Control Panel'!$F$36,$AA842,IF($AA842='Control Panel'!$F$37,$AA842,IF($AA842='Control Panel'!$F$38,$AA842,IF($AA842='Control Panel'!$F$39,$AA842,IF($AA842='Control Panel'!$F$40,$AA842,IF($AA842='Control Panel'!$F$41,$AA842,"Error -- Availability entered in an incorrect format"))))))))</f>
        <v>N</v>
      </c>
    </row>
    <row r="843" spans="1:28" s="14" customFormat="1" x14ac:dyDescent="0.25">
      <c r="A843" s="7">
        <v>831</v>
      </c>
      <c r="B843" s="6"/>
      <c r="C843" s="11"/>
      <c r="D843" s="220"/>
      <c r="E843" s="11"/>
      <c r="F843" s="205" t="str">
        <f t="shared" si="24"/>
        <v>N/A</v>
      </c>
      <c r="G843" s="6"/>
      <c r="AA843" s="14" t="str">
        <f t="shared" si="25"/>
        <v/>
      </c>
      <c r="AB843" s="14" t="str">
        <f>IF(LEN($AA843)=0,"N",IF(LEN($AA843)&gt;1,"Error -- Availability entered in an incorrect format",IF($AA843='Control Panel'!$F$36,$AA843,IF($AA843='Control Panel'!$F$37,$AA843,IF($AA843='Control Panel'!$F$38,$AA843,IF($AA843='Control Panel'!$F$39,$AA843,IF($AA843='Control Panel'!$F$40,$AA843,IF($AA843='Control Panel'!$F$41,$AA843,"Error -- Availability entered in an incorrect format"))))))))</f>
        <v>N</v>
      </c>
    </row>
    <row r="844" spans="1:28" s="14" customFormat="1" x14ac:dyDescent="0.25">
      <c r="A844" s="7">
        <v>832</v>
      </c>
      <c r="B844" s="6"/>
      <c r="C844" s="11"/>
      <c r="D844" s="220"/>
      <c r="E844" s="11"/>
      <c r="F844" s="205" t="str">
        <f t="shared" si="24"/>
        <v>N/A</v>
      </c>
      <c r="G844" s="6"/>
      <c r="AA844" s="14" t="str">
        <f t="shared" si="25"/>
        <v/>
      </c>
      <c r="AB844" s="14" t="str">
        <f>IF(LEN($AA844)=0,"N",IF(LEN($AA844)&gt;1,"Error -- Availability entered in an incorrect format",IF($AA844='Control Panel'!$F$36,$AA844,IF($AA844='Control Panel'!$F$37,$AA844,IF($AA844='Control Panel'!$F$38,$AA844,IF($AA844='Control Panel'!$F$39,$AA844,IF($AA844='Control Panel'!$F$40,$AA844,IF($AA844='Control Panel'!$F$41,$AA844,"Error -- Availability entered in an incorrect format"))))))))</f>
        <v>N</v>
      </c>
    </row>
    <row r="845" spans="1:28" s="14" customFormat="1" x14ac:dyDescent="0.25">
      <c r="A845" s="7">
        <v>833</v>
      </c>
      <c r="B845" s="6"/>
      <c r="C845" s="11"/>
      <c r="D845" s="220"/>
      <c r="E845" s="11"/>
      <c r="F845" s="205" t="str">
        <f t="shared" si="24"/>
        <v>N/A</v>
      </c>
      <c r="G845" s="6"/>
      <c r="AA845" s="14" t="str">
        <f t="shared" si="25"/>
        <v/>
      </c>
      <c r="AB845" s="14" t="str">
        <f>IF(LEN($AA845)=0,"N",IF(LEN($AA845)&gt;1,"Error -- Availability entered in an incorrect format",IF($AA845='Control Panel'!$F$36,$AA845,IF($AA845='Control Panel'!$F$37,$AA845,IF($AA845='Control Panel'!$F$38,$AA845,IF($AA845='Control Panel'!$F$39,$AA845,IF($AA845='Control Panel'!$F$40,$AA845,IF($AA845='Control Panel'!$F$41,$AA845,"Error -- Availability entered in an incorrect format"))))))))</f>
        <v>N</v>
      </c>
    </row>
    <row r="846" spans="1:28" s="14" customFormat="1" x14ac:dyDescent="0.25">
      <c r="A846" s="7">
        <v>834</v>
      </c>
      <c r="B846" s="6"/>
      <c r="C846" s="11"/>
      <c r="D846" s="220"/>
      <c r="E846" s="11"/>
      <c r="F846" s="205" t="str">
        <f t="shared" ref="F846:F909" si="26">IF($D$10=$A$9,"N/A",$D$10)</f>
        <v>N/A</v>
      </c>
      <c r="G846" s="6"/>
      <c r="AA846" s="14" t="str">
        <f t="shared" ref="AA846:AA909" si="27">TRIM($D846)</f>
        <v/>
      </c>
      <c r="AB846" s="14" t="str">
        <f>IF(LEN($AA846)=0,"N",IF(LEN($AA846)&gt;1,"Error -- Availability entered in an incorrect format",IF($AA846='Control Panel'!$F$36,$AA846,IF($AA846='Control Panel'!$F$37,$AA846,IF($AA846='Control Panel'!$F$38,$AA846,IF($AA846='Control Panel'!$F$39,$AA846,IF($AA846='Control Panel'!$F$40,$AA846,IF($AA846='Control Panel'!$F$41,$AA846,"Error -- Availability entered in an incorrect format"))))))))</f>
        <v>N</v>
      </c>
    </row>
    <row r="847" spans="1:28" s="14" customFormat="1" x14ac:dyDescent="0.25">
      <c r="A847" s="7">
        <v>835</v>
      </c>
      <c r="B847" s="6"/>
      <c r="C847" s="11"/>
      <c r="D847" s="220"/>
      <c r="E847" s="11"/>
      <c r="F847" s="205" t="str">
        <f t="shared" si="26"/>
        <v>N/A</v>
      </c>
      <c r="G847" s="6"/>
      <c r="AA847" s="14" t="str">
        <f t="shared" si="27"/>
        <v/>
      </c>
      <c r="AB847" s="14" t="str">
        <f>IF(LEN($AA847)=0,"N",IF(LEN($AA847)&gt;1,"Error -- Availability entered in an incorrect format",IF($AA847='Control Panel'!$F$36,$AA847,IF($AA847='Control Panel'!$F$37,$AA847,IF($AA847='Control Panel'!$F$38,$AA847,IF($AA847='Control Panel'!$F$39,$AA847,IF($AA847='Control Panel'!$F$40,$AA847,IF($AA847='Control Panel'!$F$41,$AA847,"Error -- Availability entered in an incorrect format"))))))))</f>
        <v>N</v>
      </c>
    </row>
    <row r="848" spans="1:28" s="14" customFormat="1" x14ac:dyDescent="0.25">
      <c r="A848" s="7">
        <v>836</v>
      </c>
      <c r="B848" s="6"/>
      <c r="C848" s="11"/>
      <c r="D848" s="220"/>
      <c r="E848" s="11"/>
      <c r="F848" s="205" t="str">
        <f t="shared" si="26"/>
        <v>N/A</v>
      </c>
      <c r="G848" s="6"/>
      <c r="AA848" s="14" t="str">
        <f t="shared" si="27"/>
        <v/>
      </c>
      <c r="AB848" s="14" t="str">
        <f>IF(LEN($AA848)=0,"N",IF(LEN($AA848)&gt;1,"Error -- Availability entered in an incorrect format",IF($AA848='Control Panel'!$F$36,$AA848,IF($AA848='Control Panel'!$F$37,$AA848,IF($AA848='Control Panel'!$F$38,$AA848,IF($AA848='Control Panel'!$F$39,$AA848,IF($AA848='Control Panel'!$F$40,$AA848,IF($AA848='Control Panel'!$F$41,$AA848,"Error -- Availability entered in an incorrect format"))))))))</f>
        <v>N</v>
      </c>
    </row>
    <row r="849" spans="1:28" s="14" customFormat="1" x14ac:dyDescent="0.25">
      <c r="A849" s="7">
        <v>837</v>
      </c>
      <c r="B849" s="6"/>
      <c r="C849" s="11"/>
      <c r="D849" s="220"/>
      <c r="E849" s="11"/>
      <c r="F849" s="205" t="str">
        <f t="shared" si="26"/>
        <v>N/A</v>
      </c>
      <c r="G849" s="6"/>
      <c r="AA849" s="14" t="str">
        <f t="shared" si="27"/>
        <v/>
      </c>
      <c r="AB849" s="14" t="str">
        <f>IF(LEN($AA849)=0,"N",IF(LEN($AA849)&gt;1,"Error -- Availability entered in an incorrect format",IF($AA849='Control Panel'!$F$36,$AA849,IF($AA849='Control Panel'!$F$37,$AA849,IF($AA849='Control Panel'!$F$38,$AA849,IF($AA849='Control Panel'!$F$39,$AA849,IF($AA849='Control Panel'!$F$40,$AA849,IF($AA849='Control Panel'!$F$41,$AA849,"Error -- Availability entered in an incorrect format"))))))))</f>
        <v>N</v>
      </c>
    </row>
    <row r="850" spans="1:28" s="14" customFormat="1" x14ac:dyDescent="0.25">
      <c r="A850" s="7">
        <v>838</v>
      </c>
      <c r="B850" s="6"/>
      <c r="C850" s="11"/>
      <c r="D850" s="220"/>
      <c r="E850" s="11"/>
      <c r="F850" s="205" t="str">
        <f t="shared" si="26"/>
        <v>N/A</v>
      </c>
      <c r="G850" s="6"/>
      <c r="AA850" s="14" t="str">
        <f t="shared" si="27"/>
        <v/>
      </c>
      <c r="AB850" s="14" t="str">
        <f>IF(LEN($AA850)=0,"N",IF(LEN($AA850)&gt;1,"Error -- Availability entered in an incorrect format",IF($AA850='Control Panel'!$F$36,$AA850,IF($AA850='Control Panel'!$F$37,$AA850,IF($AA850='Control Panel'!$F$38,$AA850,IF($AA850='Control Panel'!$F$39,$AA850,IF($AA850='Control Panel'!$F$40,$AA850,IF($AA850='Control Panel'!$F$41,$AA850,"Error -- Availability entered in an incorrect format"))))))))</f>
        <v>N</v>
      </c>
    </row>
    <row r="851" spans="1:28" s="14" customFormat="1" x14ac:dyDescent="0.25">
      <c r="A851" s="7">
        <v>839</v>
      </c>
      <c r="B851" s="6"/>
      <c r="C851" s="11"/>
      <c r="D851" s="220"/>
      <c r="E851" s="11"/>
      <c r="F851" s="205" t="str">
        <f t="shared" si="26"/>
        <v>N/A</v>
      </c>
      <c r="G851" s="6"/>
      <c r="AA851" s="14" t="str">
        <f t="shared" si="27"/>
        <v/>
      </c>
      <c r="AB851" s="14" t="str">
        <f>IF(LEN($AA851)=0,"N",IF(LEN($AA851)&gt;1,"Error -- Availability entered in an incorrect format",IF($AA851='Control Panel'!$F$36,$AA851,IF($AA851='Control Panel'!$F$37,$AA851,IF($AA851='Control Panel'!$F$38,$AA851,IF($AA851='Control Panel'!$F$39,$AA851,IF($AA851='Control Panel'!$F$40,$AA851,IF($AA851='Control Panel'!$F$41,$AA851,"Error -- Availability entered in an incorrect format"))))))))</f>
        <v>N</v>
      </c>
    </row>
    <row r="852" spans="1:28" s="14" customFormat="1" x14ac:dyDescent="0.25">
      <c r="A852" s="7">
        <v>840</v>
      </c>
      <c r="B852" s="6"/>
      <c r="C852" s="11"/>
      <c r="D852" s="220"/>
      <c r="E852" s="11"/>
      <c r="F852" s="205" t="str">
        <f t="shared" si="26"/>
        <v>N/A</v>
      </c>
      <c r="G852" s="6"/>
      <c r="AA852" s="14" t="str">
        <f t="shared" si="27"/>
        <v/>
      </c>
      <c r="AB852" s="14" t="str">
        <f>IF(LEN($AA852)=0,"N",IF(LEN($AA852)&gt;1,"Error -- Availability entered in an incorrect format",IF($AA852='Control Panel'!$F$36,$AA852,IF($AA852='Control Panel'!$F$37,$AA852,IF($AA852='Control Panel'!$F$38,$AA852,IF($AA852='Control Panel'!$F$39,$AA852,IF($AA852='Control Panel'!$F$40,$AA852,IF($AA852='Control Panel'!$F$41,$AA852,"Error -- Availability entered in an incorrect format"))))))))</f>
        <v>N</v>
      </c>
    </row>
    <row r="853" spans="1:28" s="14" customFormat="1" x14ac:dyDescent="0.25">
      <c r="A853" s="7">
        <v>841</v>
      </c>
      <c r="B853" s="6"/>
      <c r="C853" s="11"/>
      <c r="D853" s="220"/>
      <c r="E853" s="11"/>
      <c r="F853" s="205" t="str">
        <f t="shared" si="26"/>
        <v>N/A</v>
      </c>
      <c r="G853" s="6"/>
      <c r="AA853" s="14" t="str">
        <f t="shared" si="27"/>
        <v/>
      </c>
      <c r="AB853" s="14" t="str">
        <f>IF(LEN($AA853)=0,"N",IF(LEN($AA853)&gt;1,"Error -- Availability entered in an incorrect format",IF($AA853='Control Panel'!$F$36,$AA853,IF($AA853='Control Panel'!$F$37,$AA853,IF($AA853='Control Panel'!$F$38,$AA853,IF($AA853='Control Panel'!$F$39,$AA853,IF($AA853='Control Panel'!$F$40,$AA853,IF($AA853='Control Panel'!$F$41,$AA853,"Error -- Availability entered in an incorrect format"))))))))</f>
        <v>N</v>
      </c>
    </row>
    <row r="854" spans="1:28" s="14" customFormat="1" x14ac:dyDescent="0.25">
      <c r="A854" s="7">
        <v>842</v>
      </c>
      <c r="B854" s="6"/>
      <c r="C854" s="11"/>
      <c r="D854" s="220"/>
      <c r="E854" s="11"/>
      <c r="F854" s="205" t="str">
        <f t="shared" si="26"/>
        <v>N/A</v>
      </c>
      <c r="G854" s="6"/>
      <c r="AA854" s="14" t="str">
        <f t="shared" si="27"/>
        <v/>
      </c>
      <c r="AB854" s="14" t="str">
        <f>IF(LEN($AA854)=0,"N",IF(LEN($AA854)&gt;1,"Error -- Availability entered in an incorrect format",IF($AA854='Control Panel'!$F$36,$AA854,IF($AA854='Control Panel'!$F$37,$AA854,IF($AA854='Control Panel'!$F$38,$AA854,IF($AA854='Control Panel'!$F$39,$AA854,IF($AA854='Control Panel'!$F$40,$AA854,IF($AA854='Control Panel'!$F$41,$AA854,"Error -- Availability entered in an incorrect format"))))))))</f>
        <v>N</v>
      </c>
    </row>
    <row r="855" spans="1:28" s="14" customFormat="1" x14ac:dyDescent="0.25">
      <c r="A855" s="7">
        <v>843</v>
      </c>
      <c r="B855" s="6"/>
      <c r="C855" s="11"/>
      <c r="D855" s="220"/>
      <c r="E855" s="11"/>
      <c r="F855" s="205" t="str">
        <f t="shared" si="26"/>
        <v>N/A</v>
      </c>
      <c r="G855" s="6"/>
      <c r="AA855" s="14" t="str">
        <f t="shared" si="27"/>
        <v/>
      </c>
      <c r="AB855" s="14" t="str">
        <f>IF(LEN($AA855)=0,"N",IF(LEN($AA855)&gt;1,"Error -- Availability entered in an incorrect format",IF($AA855='Control Panel'!$F$36,$AA855,IF($AA855='Control Panel'!$F$37,$AA855,IF($AA855='Control Panel'!$F$38,$AA855,IF($AA855='Control Panel'!$F$39,$AA855,IF($AA855='Control Panel'!$F$40,$AA855,IF($AA855='Control Panel'!$F$41,$AA855,"Error -- Availability entered in an incorrect format"))))))))</f>
        <v>N</v>
      </c>
    </row>
    <row r="856" spans="1:28" s="14" customFormat="1" x14ac:dyDescent="0.25">
      <c r="A856" s="7">
        <v>844</v>
      </c>
      <c r="B856" s="6"/>
      <c r="C856" s="11"/>
      <c r="D856" s="220"/>
      <c r="E856" s="11"/>
      <c r="F856" s="205" t="str">
        <f t="shared" si="26"/>
        <v>N/A</v>
      </c>
      <c r="G856" s="6"/>
      <c r="AA856" s="14" t="str">
        <f t="shared" si="27"/>
        <v/>
      </c>
      <c r="AB856" s="14" t="str">
        <f>IF(LEN($AA856)=0,"N",IF(LEN($AA856)&gt;1,"Error -- Availability entered in an incorrect format",IF($AA856='Control Panel'!$F$36,$AA856,IF($AA856='Control Panel'!$F$37,$AA856,IF($AA856='Control Panel'!$F$38,$AA856,IF($AA856='Control Panel'!$F$39,$AA856,IF($AA856='Control Panel'!$F$40,$AA856,IF($AA856='Control Panel'!$F$41,$AA856,"Error -- Availability entered in an incorrect format"))))))))</f>
        <v>N</v>
      </c>
    </row>
    <row r="857" spans="1:28" s="14" customFormat="1" x14ac:dyDescent="0.25">
      <c r="A857" s="7">
        <v>845</v>
      </c>
      <c r="B857" s="6"/>
      <c r="C857" s="11"/>
      <c r="D857" s="220"/>
      <c r="E857" s="11"/>
      <c r="F857" s="205" t="str">
        <f t="shared" si="26"/>
        <v>N/A</v>
      </c>
      <c r="G857" s="6"/>
      <c r="AA857" s="14" t="str">
        <f t="shared" si="27"/>
        <v/>
      </c>
      <c r="AB857" s="14" t="str">
        <f>IF(LEN($AA857)=0,"N",IF(LEN($AA857)&gt;1,"Error -- Availability entered in an incorrect format",IF($AA857='Control Panel'!$F$36,$AA857,IF($AA857='Control Panel'!$F$37,$AA857,IF($AA857='Control Panel'!$F$38,$AA857,IF($AA857='Control Panel'!$F$39,$AA857,IF($AA857='Control Panel'!$F$40,$AA857,IF($AA857='Control Panel'!$F$41,$AA857,"Error -- Availability entered in an incorrect format"))))))))</f>
        <v>N</v>
      </c>
    </row>
    <row r="858" spans="1:28" s="14" customFormat="1" x14ac:dyDescent="0.25">
      <c r="A858" s="7">
        <v>846</v>
      </c>
      <c r="B858" s="6"/>
      <c r="C858" s="11"/>
      <c r="D858" s="220"/>
      <c r="E858" s="11"/>
      <c r="F858" s="205" t="str">
        <f t="shared" si="26"/>
        <v>N/A</v>
      </c>
      <c r="G858" s="6"/>
      <c r="AA858" s="14" t="str">
        <f t="shared" si="27"/>
        <v/>
      </c>
      <c r="AB858" s="14" t="str">
        <f>IF(LEN($AA858)=0,"N",IF(LEN($AA858)&gt;1,"Error -- Availability entered in an incorrect format",IF($AA858='Control Panel'!$F$36,$AA858,IF($AA858='Control Panel'!$F$37,$AA858,IF($AA858='Control Panel'!$F$38,$AA858,IF($AA858='Control Panel'!$F$39,$AA858,IF($AA858='Control Panel'!$F$40,$AA858,IF($AA858='Control Panel'!$F$41,$AA858,"Error -- Availability entered in an incorrect format"))))))))</f>
        <v>N</v>
      </c>
    </row>
    <row r="859" spans="1:28" s="14" customFormat="1" x14ac:dyDescent="0.25">
      <c r="A859" s="7">
        <v>847</v>
      </c>
      <c r="B859" s="6"/>
      <c r="C859" s="11"/>
      <c r="D859" s="220"/>
      <c r="E859" s="11"/>
      <c r="F859" s="205" t="str">
        <f t="shared" si="26"/>
        <v>N/A</v>
      </c>
      <c r="G859" s="6"/>
      <c r="AA859" s="14" t="str">
        <f t="shared" si="27"/>
        <v/>
      </c>
      <c r="AB859" s="14" t="str">
        <f>IF(LEN($AA859)=0,"N",IF(LEN($AA859)&gt;1,"Error -- Availability entered in an incorrect format",IF($AA859='Control Panel'!$F$36,$AA859,IF($AA859='Control Panel'!$F$37,$AA859,IF($AA859='Control Panel'!$F$38,$AA859,IF($AA859='Control Panel'!$F$39,$AA859,IF($AA859='Control Panel'!$F$40,$AA859,IF($AA859='Control Panel'!$F$41,$AA859,"Error -- Availability entered in an incorrect format"))))))))</f>
        <v>N</v>
      </c>
    </row>
    <row r="860" spans="1:28" s="14" customFormat="1" x14ac:dyDescent="0.25">
      <c r="A860" s="7">
        <v>848</v>
      </c>
      <c r="B860" s="6"/>
      <c r="C860" s="11"/>
      <c r="D860" s="220"/>
      <c r="E860" s="11"/>
      <c r="F860" s="205" t="str">
        <f t="shared" si="26"/>
        <v>N/A</v>
      </c>
      <c r="G860" s="6"/>
      <c r="AA860" s="14" t="str">
        <f t="shared" si="27"/>
        <v/>
      </c>
      <c r="AB860" s="14" t="str">
        <f>IF(LEN($AA860)=0,"N",IF(LEN($AA860)&gt;1,"Error -- Availability entered in an incorrect format",IF($AA860='Control Panel'!$F$36,$AA860,IF($AA860='Control Panel'!$F$37,$AA860,IF($AA860='Control Panel'!$F$38,$AA860,IF($AA860='Control Panel'!$F$39,$AA860,IF($AA860='Control Panel'!$F$40,$AA860,IF($AA860='Control Panel'!$F$41,$AA860,"Error -- Availability entered in an incorrect format"))))))))</f>
        <v>N</v>
      </c>
    </row>
    <row r="861" spans="1:28" s="14" customFormat="1" x14ac:dyDescent="0.25">
      <c r="A861" s="7">
        <v>849</v>
      </c>
      <c r="B861" s="6"/>
      <c r="C861" s="11"/>
      <c r="D861" s="220"/>
      <c r="E861" s="11"/>
      <c r="F861" s="205" t="str">
        <f t="shared" si="26"/>
        <v>N/A</v>
      </c>
      <c r="G861" s="6"/>
      <c r="AA861" s="14" t="str">
        <f t="shared" si="27"/>
        <v/>
      </c>
      <c r="AB861" s="14" t="str">
        <f>IF(LEN($AA861)=0,"N",IF(LEN($AA861)&gt;1,"Error -- Availability entered in an incorrect format",IF($AA861='Control Panel'!$F$36,$AA861,IF($AA861='Control Panel'!$F$37,$AA861,IF($AA861='Control Panel'!$F$38,$AA861,IF($AA861='Control Panel'!$F$39,$AA861,IF($AA861='Control Panel'!$F$40,$AA861,IF($AA861='Control Panel'!$F$41,$AA861,"Error -- Availability entered in an incorrect format"))))))))</f>
        <v>N</v>
      </c>
    </row>
    <row r="862" spans="1:28" s="14" customFormat="1" x14ac:dyDescent="0.25">
      <c r="A862" s="7">
        <v>850</v>
      </c>
      <c r="B862" s="6"/>
      <c r="C862" s="11"/>
      <c r="D862" s="220"/>
      <c r="E862" s="11"/>
      <c r="F862" s="205" t="str">
        <f t="shared" si="26"/>
        <v>N/A</v>
      </c>
      <c r="G862" s="6"/>
      <c r="AA862" s="14" t="str">
        <f t="shared" si="27"/>
        <v/>
      </c>
      <c r="AB862" s="14" t="str">
        <f>IF(LEN($AA862)=0,"N",IF(LEN($AA862)&gt;1,"Error -- Availability entered in an incorrect format",IF($AA862='Control Panel'!$F$36,$AA862,IF($AA862='Control Panel'!$F$37,$AA862,IF($AA862='Control Panel'!$F$38,$AA862,IF($AA862='Control Panel'!$F$39,$AA862,IF($AA862='Control Panel'!$F$40,$AA862,IF($AA862='Control Panel'!$F$41,$AA862,"Error -- Availability entered in an incorrect format"))))))))</f>
        <v>N</v>
      </c>
    </row>
    <row r="863" spans="1:28" s="14" customFormat="1" x14ac:dyDescent="0.25">
      <c r="A863" s="7">
        <v>851</v>
      </c>
      <c r="B863" s="6"/>
      <c r="C863" s="11"/>
      <c r="D863" s="220"/>
      <c r="E863" s="11"/>
      <c r="F863" s="205" t="str">
        <f t="shared" si="26"/>
        <v>N/A</v>
      </c>
      <c r="G863" s="6"/>
      <c r="AA863" s="14" t="str">
        <f t="shared" si="27"/>
        <v/>
      </c>
      <c r="AB863" s="14" t="str">
        <f>IF(LEN($AA863)=0,"N",IF(LEN($AA863)&gt;1,"Error -- Availability entered in an incorrect format",IF($AA863='Control Panel'!$F$36,$AA863,IF($AA863='Control Panel'!$F$37,$AA863,IF($AA863='Control Panel'!$F$38,$AA863,IF($AA863='Control Panel'!$F$39,$AA863,IF($AA863='Control Panel'!$F$40,$AA863,IF($AA863='Control Panel'!$F$41,$AA863,"Error -- Availability entered in an incorrect format"))))))))</f>
        <v>N</v>
      </c>
    </row>
    <row r="864" spans="1:28" s="14" customFormat="1" x14ac:dyDescent="0.25">
      <c r="A864" s="7">
        <v>852</v>
      </c>
      <c r="B864" s="6"/>
      <c r="C864" s="11"/>
      <c r="D864" s="220"/>
      <c r="E864" s="11"/>
      <c r="F864" s="205" t="str">
        <f t="shared" si="26"/>
        <v>N/A</v>
      </c>
      <c r="G864" s="6"/>
      <c r="AA864" s="14" t="str">
        <f t="shared" si="27"/>
        <v/>
      </c>
      <c r="AB864" s="14" t="str">
        <f>IF(LEN($AA864)=0,"N",IF(LEN($AA864)&gt;1,"Error -- Availability entered in an incorrect format",IF($AA864='Control Panel'!$F$36,$AA864,IF($AA864='Control Panel'!$F$37,$AA864,IF($AA864='Control Panel'!$F$38,$AA864,IF($AA864='Control Panel'!$F$39,$AA864,IF($AA864='Control Panel'!$F$40,$AA864,IF($AA864='Control Panel'!$F$41,$AA864,"Error -- Availability entered in an incorrect format"))))))))</f>
        <v>N</v>
      </c>
    </row>
    <row r="865" spans="1:28" s="14" customFormat="1" x14ac:dyDescent="0.25">
      <c r="A865" s="7">
        <v>853</v>
      </c>
      <c r="B865" s="6"/>
      <c r="C865" s="11"/>
      <c r="D865" s="220"/>
      <c r="E865" s="11"/>
      <c r="F865" s="205" t="str">
        <f t="shared" si="26"/>
        <v>N/A</v>
      </c>
      <c r="G865" s="6"/>
      <c r="AA865" s="14" t="str">
        <f t="shared" si="27"/>
        <v/>
      </c>
      <c r="AB865" s="14" t="str">
        <f>IF(LEN($AA865)=0,"N",IF(LEN($AA865)&gt;1,"Error -- Availability entered in an incorrect format",IF($AA865='Control Panel'!$F$36,$AA865,IF($AA865='Control Panel'!$F$37,$AA865,IF($AA865='Control Panel'!$F$38,$AA865,IF($AA865='Control Panel'!$F$39,$AA865,IF($AA865='Control Panel'!$F$40,$AA865,IF($AA865='Control Panel'!$F$41,$AA865,"Error -- Availability entered in an incorrect format"))))))))</f>
        <v>N</v>
      </c>
    </row>
    <row r="866" spans="1:28" s="14" customFormat="1" x14ac:dyDescent="0.25">
      <c r="A866" s="7">
        <v>854</v>
      </c>
      <c r="B866" s="6"/>
      <c r="C866" s="11"/>
      <c r="D866" s="220"/>
      <c r="E866" s="11"/>
      <c r="F866" s="205" t="str">
        <f t="shared" si="26"/>
        <v>N/A</v>
      </c>
      <c r="G866" s="6"/>
      <c r="AA866" s="14" t="str">
        <f t="shared" si="27"/>
        <v/>
      </c>
      <c r="AB866" s="14" t="str">
        <f>IF(LEN($AA866)=0,"N",IF(LEN($AA866)&gt;1,"Error -- Availability entered in an incorrect format",IF($AA866='Control Panel'!$F$36,$AA866,IF($AA866='Control Panel'!$F$37,$AA866,IF($AA866='Control Panel'!$F$38,$AA866,IF($AA866='Control Panel'!$F$39,$AA866,IF($AA866='Control Panel'!$F$40,$AA866,IF($AA866='Control Panel'!$F$41,$AA866,"Error -- Availability entered in an incorrect format"))))))))</f>
        <v>N</v>
      </c>
    </row>
    <row r="867" spans="1:28" s="14" customFormat="1" x14ac:dyDescent="0.25">
      <c r="A867" s="7">
        <v>855</v>
      </c>
      <c r="B867" s="6"/>
      <c r="C867" s="11"/>
      <c r="D867" s="220"/>
      <c r="E867" s="11"/>
      <c r="F867" s="205" t="str">
        <f t="shared" si="26"/>
        <v>N/A</v>
      </c>
      <c r="G867" s="6"/>
      <c r="AA867" s="14" t="str">
        <f t="shared" si="27"/>
        <v/>
      </c>
      <c r="AB867" s="14" t="str">
        <f>IF(LEN($AA867)=0,"N",IF(LEN($AA867)&gt;1,"Error -- Availability entered in an incorrect format",IF($AA867='Control Panel'!$F$36,$AA867,IF($AA867='Control Panel'!$F$37,$AA867,IF($AA867='Control Panel'!$F$38,$AA867,IF($AA867='Control Panel'!$F$39,$AA867,IF($AA867='Control Panel'!$F$40,$AA867,IF($AA867='Control Panel'!$F$41,$AA867,"Error -- Availability entered in an incorrect format"))))))))</f>
        <v>N</v>
      </c>
    </row>
    <row r="868" spans="1:28" s="14" customFormat="1" x14ac:dyDescent="0.25">
      <c r="A868" s="7">
        <v>856</v>
      </c>
      <c r="B868" s="6"/>
      <c r="C868" s="11"/>
      <c r="D868" s="220"/>
      <c r="E868" s="11"/>
      <c r="F868" s="205" t="str">
        <f t="shared" si="26"/>
        <v>N/A</v>
      </c>
      <c r="G868" s="6"/>
      <c r="AA868" s="14" t="str">
        <f t="shared" si="27"/>
        <v/>
      </c>
      <c r="AB868" s="14" t="str">
        <f>IF(LEN($AA868)=0,"N",IF(LEN($AA868)&gt;1,"Error -- Availability entered in an incorrect format",IF($AA868='Control Panel'!$F$36,$AA868,IF($AA868='Control Panel'!$F$37,$AA868,IF($AA868='Control Panel'!$F$38,$AA868,IF($AA868='Control Panel'!$F$39,$AA868,IF($AA868='Control Panel'!$F$40,$AA868,IF($AA868='Control Panel'!$F$41,$AA868,"Error -- Availability entered in an incorrect format"))))))))</f>
        <v>N</v>
      </c>
    </row>
    <row r="869" spans="1:28" s="14" customFormat="1" x14ac:dyDescent="0.25">
      <c r="A869" s="7">
        <v>857</v>
      </c>
      <c r="B869" s="6"/>
      <c r="C869" s="11"/>
      <c r="D869" s="220"/>
      <c r="E869" s="11"/>
      <c r="F869" s="205" t="str">
        <f t="shared" si="26"/>
        <v>N/A</v>
      </c>
      <c r="G869" s="6"/>
      <c r="AA869" s="14" t="str">
        <f t="shared" si="27"/>
        <v/>
      </c>
      <c r="AB869" s="14" t="str">
        <f>IF(LEN($AA869)=0,"N",IF(LEN($AA869)&gt;1,"Error -- Availability entered in an incorrect format",IF($AA869='Control Panel'!$F$36,$AA869,IF($AA869='Control Panel'!$F$37,$AA869,IF($AA869='Control Panel'!$F$38,$AA869,IF($AA869='Control Panel'!$F$39,$AA869,IF($AA869='Control Panel'!$F$40,$AA869,IF($AA869='Control Panel'!$F$41,$AA869,"Error -- Availability entered in an incorrect format"))))))))</f>
        <v>N</v>
      </c>
    </row>
    <row r="870" spans="1:28" s="14" customFormat="1" x14ac:dyDescent="0.25">
      <c r="A870" s="7">
        <v>858</v>
      </c>
      <c r="B870" s="6"/>
      <c r="C870" s="11"/>
      <c r="D870" s="220"/>
      <c r="E870" s="11"/>
      <c r="F870" s="205" t="str">
        <f t="shared" si="26"/>
        <v>N/A</v>
      </c>
      <c r="G870" s="6"/>
      <c r="AA870" s="14" t="str">
        <f t="shared" si="27"/>
        <v/>
      </c>
      <c r="AB870" s="14" t="str">
        <f>IF(LEN($AA870)=0,"N",IF(LEN($AA870)&gt;1,"Error -- Availability entered in an incorrect format",IF($AA870='Control Panel'!$F$36,$AA870,IF($AA870='Control Panel'!$F$37,$AA870,IF($AA870='Control Panel'!$F$38,$AA870,IF($AA870='Control Panel'!$F$39,$AA870,IF($AA870='Control Panel'!$F$40,$AA870,IF($AA870='Control Panel'!$F$41,$AA870,"Error -- Availability entered in an incorrect format"))))))))</f>
        <v>N</v>
      </c>
    </row>
    <row r="871" spans="1:28" s="14" customFormat="1" x14ac:dyDescent="0.25">
      <c r="A871" s="7">
        <v>859</v>
      </c>
      <c r="B871" s="6"/>
      <c r="C871" s="11"/>
      <c r="D871" s="220"/>
      <c r="E871" s="11"/>
      <c r="F871" s="205" t="str">
        <f t="shared" si="26"/>
        <v>N/A</v>
      </c>
      <c r="G871" s="6"/>
      <c r="AA871" s="14" t="str">
        <f t="shared" si="27"/>
        <v/>
      </c>
      <c r="AB871" s="14" t="str">
        <f>IF(LEN($AA871)=0,"N",IF(LEN($AA871)&gt;1,"Error -- Availability entered in an incorrect format",IF($AA871='Control Panel'!$F$36,$AA871,IF($AA871='Control Panel'!$F$37,$AA871,IF($AA871='Control Panel'!$F$38,$AA871,IF($AA871='Control Panel'!$F$39,$AA871,IF($AA871='Control Panel'!$F$40,$AA871,IF($AA871='Control Panel'!$F$41,$AA871,"Error -- Availability entered in an incorrect format"))))))))</f>
        <v>N</v>
      </c>
    </row>
    <row r="872" spans="1:28" s="14" customFormat="1" x14ac:dyDescent="0.25">
      <c r="A872" s="7">
        <v>860</v>
      </c>
      <c r="B872" s="6"/>
      <c r="C872" s="11"/>
      <c r="D872" s="220"/>
      <c r="E872" s="11"/>
      <c r="F872" s="205" t="str">
        <f t="shared" si="26"/>
        <v>N/A</v>
      </c>
      <c r="G872" s="6"/>
      <c r="AA872" s="14" t="str">
        <f t="shared" si="27"/>
        <v/>
      </c>
      <c r="AB872" s="14" t="str">
        <f>IF(LEN($AA872)=0,"N",IF(LEN($AA872)&gt;1,"Error -- Availability entered in an incorrect format",IF($AA872='Control Panel'!$F$36,$AA872,IF($AA872='Control Panel'!$F$37,$AA872,IF($AA872='Control Panel'!$F$38,$AA872,IF($AA872='Control Panel'!$F$39,$AA872,IF($AA872='Control Panel'!$F$40,$AA872,IF($AA872='Control Panel'!$F$41,$AA872,"Error -- Availability entered in an incorrect format"))))))))</f>
        <v>N</v>
      </c>
    </row>
    <row r="873" spans="1:28" s="14" customFormat="1" x14ac:dyDescent="0.25">
      <c r="A873" s="7">
        <v>861</v>
      </c>
      <c r="B873" s="6"/>
      <c r="C873" s="11"/>
      <c r="D873" s="220"/>
      <c r="E873" s="11"/>
      <c r="F873" s="205" t="str">
        <f t="shared" si="26"/>
        <v>N/A</v>
      </c>
      <c r="G873" s="6"/>
      <c r="AA873" s="14" t="str">
        <f t="shared" si="27"/>
        <v/>
      </c>
      <c r="AB873" s="14" t="str">
        <f>IF(LEN($AA873)=0,"N",IF(LEN($AA873)&gt;1,"Error -- Availability entered in an incorrect format",IF($AA873='Control Panel'!$F$36,$AA873,IF($AA873='Control Panel'!$F$37,$AA873,IF($AA873='Control Panel'!$F$38,$AA873,IF($AA873='Control Panel'!$F$39,$AA873,IF($AA873='Control Panel'!$F$40,$AA873,IF($AA873='Control Panel'!$F$41,$AA873,"Error -- Availability entered in an incorrect format"))))))))</f>
        <v>N</v>
      </c>
    </row>
    <row r="874" spans="1:28" s="14" customFormat="1" x14ac:dyDescent="0.25">
      <c r="A874" s="7">
        <v>862</v>
      </c>
      <c r="B874" s="6"/>
      <c r="C874" s="11"/>
      <c r="D874" s="220"/>
      <c r="E874" s="11"/>
      <c r="F874" s="205" t="str">
        <f t="shared" si="26"/>
        <v>N/A</v>
      </c>
      <c r="G874" s="6"/>
      <c r="AA874" s="14" t="str">
        <f t="shared" si="27"/>
        <v/>
      </c>
      <c r="AB874" s="14" t="str">
        <f>IF(LEN($AA874)=0,"N",IF(LEN($AA874)&gt;1,"Error -- Availability entered in an incorrect format",IF($AA874='Control Panel'!$F$36,$AA874,IF($AA874='Control Panel'!$F$37,$AA874,IF($AA874='Control Panel'!$F$38,$AA874,IF($AA874='Control Panel'!$F$39,$AA874,IF($AA874='Control Panel'!$F$40,$AA874,IF($AA874='Control Panel'!$F$41,$AA874,"Error -- Availability entered in an incorrect format"))))))))</f>
        <v>N</v>
      </c>
    </row>
    <row r="875" spans="1:28" s="14" customFormat="1" x14ac:dyDescent="0.25">
      <c r="A875" s="7">
        <v>863</v>
      </c>
      <c r="B875" s="6"/>
      <c r="C875" s="11"/>
      <c r="D875" s="220"/>
      <c r="E875" s="11"/>
      <c r="F875" s="205" t="str">
        <f t="shared" si="26"/>
        <v>N/A</v>
      </c>
      <c r="G875" s="6"/>
      <c r="AA875" s="14" t="str">
        <f t="shared" si="27"/>
        <v/>
      </c>
      <c r="AB875" s="14" t="str">
        <f>IF(LEN($AA875)=0,"N",IF(LEN($AA875)&gt;1,"Error -- Availability entered in an incorrect format",IF($AA875='Control Panel'!$F$36,$AA875,IF($AA875='Control Panel'!$F$37,$AA875,IF($AA875='Control Panel'!$F$38,$AA875,IF($AA875='Control Panel'!$F$39,$AA875,IF($AA875='Control Panel'!$F$40,$AA875,IF($AA875='Control Panel'!$F$41,$AA875,"Error -- Availability entered in an incorrect format"))))))))</f>
        <v>N</v>
      </c>
    </row>
    <row r="876" spans="1:28" s="14" customFormat="1" x14ac:dyDescent="0.25">
      <c r="A876" s="7">
        <v>864</v>
      </c>
      <c r="B876" s="6"/>
      <c r="C876" s="11"/>
      <c r="D876" s="220"/>
      <c r="E876" s="11"/>
      <c r="F876" s="205" t="str">
        <f t="shared" si="26"/>
        <v>N/A</v>
      </c>
      <c r="G876" s="6"/>
      <c r="AA876" s="14" t="str">
        <f t="shared" si="27"/>
        <v/>
      </c>
      <c r="AB876" s="14" t="str">
        <f>IF(LEN($AA876)=0,"N",IF(LEN($AA876)&gt;1,"Error -- Availability entered in an incorrect format",IF($AA876='Control Panel'!$F$36,$AA876,IF($AA876='Control Panel'!$F$37,$AA876,IF($AA876='Control Panel'!$F$38,$AA876,IF($AA876='Control Panel'!$F$39,$AA876,IF($AA876='Control Panel'!$F$40,$AA876,IF($AA876='Control Panel'!$F$41,$AA876,"Error -- Availability entered in an incorrect format"))))))))</f>
        <v>N</v>
      </c>
    </row>
    <row r="877" spans="1:28" s="14" customFormat="1" x14ac:dyDescent="0.25">
      <c r="A877" s="7">
        <v>865</v>
      </c>
      <c r="B877" s="6"/>
      <c r="C877" s="11"/>
      <c r="D877" s="220"/>
      <c r="E877" s="11"/>
      <c r="F877" s="205" t="str">
        <f t="shared" si="26"/>
        <v>N/A</v>
      </c>
      <c r="G877" s="6"/>
      <c r="AA877" s="14" t="str">
        <f t="shared" si="27"/>
        <v/>
      </c>
      <c r="AB877" s="14" t="str">
        <f>IF(LEN($AA877)=0,"N",IF(LEN($AA877)&gt;1,"Error -- Availability entered in an incorrect format",IF($AA877='Control Panel'!$F$36,$AA877,IF($AA877='Control Panel'!$F$37,$AA877,IF($AA877='Control Panel'!$F$38,$AA877,IF($AA877='Control Panel'!$F$39,$AA877,IF($AA877='Control Panel'!$F$40,$AA877,IF($AA877='Control Panel'!$F$41,$AA877,"Error -- Availability entered in an incorrect format"))))))))</f>
        <v>N</v>
      </c>
    </row>
    <row r="878" spans="1:28" s="14" customFormat="1" x14ac:dyDescent="0.25">
      <c r="A878" s="7">
        <v>866</v>
      </c>
      <c r="B878" s="6"/>
      <c r="C878" s="11"/>
      <c r="D878" s="220"/>
      <c r="E878" s="11"/>
      <c r="F878" s="205" t="str">
        <f t="shared" si="26"/>
        <v>N/A</v>
      </c>
      <c r="G878" s="6"/>
      <c r="AA878" s="14" t="str">
        <f t="shared" si="27"/>
        <v/>
      </c>
      <c r="AB878" s="14" t="str">
        <f>IF(LEN($AA878)=0,"N",IF(LEN($AA878)&gt;1,"Error -- Availability entered in an incorrect format",IF($AA878='Control Panel'!$F$36,$AA878,IF($AA878='Control Panel'!$F$37,$AA878,IF($AA878='Control Panel'!$F$38,$AA878,IF($AA878='Control Panel'!$F$39,$AA878,IF($AA878='Control Panel'!$F$40,$AA878,IF($AA878='Control Panel'!$F$41,$AA878,"Error -- Availability entered in an incorrect format"))))))))</f>
        <v>N</v>
      </c>
    </row>
    <row r="879" spans="1:28" s="14" customFormat="1" x14ac:dyDescent="0.25">
      <c r="A879" s="7">
        <v>867</v>
      </c>
      <c r="B879" s="6"/>
      <c r="C879" s="11"/>
      <c r="D879" s="220"/>
      <c r="E879" s="11"/>
      <c r="F879" s="205" t="str">
        <f t="shared" si="26"/>
        <v>N/A</v>
      </c>
      <c r="G879" s="6"/>
      <c r="AA879" s="14" t="str">
        <f t="shared" si="27"/>
        <v/>
      </c>
      <c r="AB879" s="14" t="str">
        <f>IF(LEN($AA879)=0,"N",IF(LEN($AA879)&gt;1,"Error -- Availability entered in an incorrect format",IF($AA879='Control Panel'!$F$36,$AA879,IF($AA879='Control Panel'!$F$37,$AA879,IF($AA879='Control Panel'!$F$38,$AA879,IF($AA879='Control Panel'!$F$39,$AA879,IF($AA879='Control Panel'!$F$40,$AA879,IF($AA879='Control Panel'!$F$41,$AA879,"Error -- Availability entered in an incorrect format"))))))))</f>
        <v>N</v>
      </c>
    </row>
    <row r="880" spans="1:28" s="14" customFormat="1" x14ac:dyDescent="0.25">
      <c r="A880" s="7">
        <v>868</v>
      </c>
      <c r="B880" s="6"/>
      <c r="C880" s="11"/>
      <c r="D880" s="220"/>
      <c r="E880" s="11"/>
      <c r="F880" s="205" t="str">
        <f t="shared" si="26"/>
        <v>N/A</v>
      </c>
      <c r="G880" s="6"/>
      <c r="AA880" s="14" t="str">
        <f t="shared" si="27"/>
        <v/>
      </c>
      <c r="AB880" s="14" t="str">
        <f>IF(LEN($AA880)=0,"N",IF(LEN($AA880)&gt;1,"Error -- Availability entered in an incorrect format",IF($AA880='Control Panel'!$F$36,$AA880,IF($AA880='Control Panel'!$F$37,$AA880,IF($AA880='Control Panel'!$F$38,$AA880,IF($AA880='Control Panel'!$F$39,$AA880,IF($AA880='Control Panel'!$F$40,$AA880,IF($AA880='Control Panel'!$F$41,$AA880,"Error -- Availability entered in an incorrect format"))))))))</f>
        <v>N</v>
      </c>
    </row>
    <row r="881" spans="1:28" s="14" customFormat="1" x14ac:dyDescent="0.25">
      <c r="A881" s="7">
        <v>869</v>
      </c>
      <c r="B881" s="6"/>
      <c r="C881" s="11"/>
      <c r="D881" s="220"/>
      <c r="E881" s="11"/>
      <c r="F881" s="205" t="str">
        <f t="shared" si="26"/>
        <v>N/A</v>
      </c>
      <c r="G881" s="6"/>
      <c r="AA881" s="14" t="str">
        <f t="shared" si="27"/>
        <v/>
      </c>
      <c r="AB881" s="14" t="str">
        <f>IF(LEN($AA881)=0,"N",IF(LEN($AA881)&gt;1,"Error -- Availability entered in an incorrect format",IF($AA881='Control Panel'!$F$36,$AA881,IF($AA881='Control Panel'!$F$37,$AA881,IF($AA881='Control Panel'!$F$38,$AA881,IF($AA881='Control Panel'!$F$39,$AA881,IF($AA881='Control Panel'!$F$40,$AA881,IF($AA881='Control Panel'!$F$41,$AA881,"Error -- Availability entered in an incorrect format"))))))))</f>
        <v>N</v>
      </c>
    </row>
    <row r="882" spans="1:28" s="14" customFormat="1" x14ac:dyDescent="0.25">
      <c r="A882" s="7">
        <v>870</v>
      </c>
      <c r="B882" s="6"/>
      <c r="C882" s="11"/>
      <c r="D882" s="220"/>
      <c r="E882" s="11"/>
      <c r="F882" s="205" t="str">
        <f t="shared" si="26"/>
        <v>N/A</v>
      </c>
      <c r="G882" s="6"/>
      <c r="AA882" s="14" t="str">
        <f t="shared" si="27"/>
        <v/>
      </c>
      <c r="AB882" s="14" t="str">
        <f>IF(LEN($AA882)=0,"N",IF(LEN($AA882)&gt;1,"Error -- Availability entered in an incorrect format",IF($AA882='Control Panel'!$F$36,$AA882,IF($AA882='Control Panel'!$F$37,$AA882,IF($AA882='Control Panel'!$F$38,$AA882,IF($AA882='Control Panel'!$F$39,$AA882,IF($AA882='Control Panel'!$F$40,$AA882,IF($AA882='Control Panel'!$F$41,$AA882,"Error -- Availability entered in an incorrect format"))))))))</f>
        <v>N</v>
      </c>
    </row>
    <row r="883" spans="1:28" s="14" customFormat="1" x14ac:dyDescent="0.25">
      <c r="A883" s="7">
        <v>871</v>
      </c>
      <c r="B883" s="6"/>
      <c r="C883" s="11"/>
      <c r="D883" s="220"/>
      <c r="E883" s="11"/>
      <c r="F883" s="205" t="str">
        <f t="shared" si="26"/>
        <v>N/A</v>
      </c>
      <c r="G883" s="6"/>
      <c r="AA883" s="14" t="str">
        <f t="shared" si="27"/>
        <v/>
      </c>
      <c r="AB883" s="14" t="str">
        <f>IF(LEN($AA883)=0,"N",IF(LEN($AA883)&gt;1,"Error -- Availability entered in an incorrect format",IF($AA883='Control Panel'!$F$36,$AA883,IF($AA883='Control Panel'!$F$37,$AA883,IF($AA883='Control Panel'!$F$38,$AA883,IF($AA883='Control Panel'!$F$39,$AA883,IF($AA883='Control Panel'!$F$40,$AA883,IF($AA883='Control Panel'!$F$41,$AA883,"Error -- Availability entered in an incorrect format"))))))))</f>
        <v>N</v>
      </c>
    </row>
    <row r="884" spans="1:28" s="14" customFormat="1" x14ac:dyDescent="0.25">
      <c r="A884" s="7">
        <v>872</v>
      </c>
      <c r="B884" s="6"/>
      <c r="C884" s="11"/>
      <c r="D884" s="220"/>
      <c r="E884" s="11"/>
      <c r="F884" s="205" t="str">
        <f t="shared" si="26"/>
        <v>N/A</v>
      </c>
      <c r="G884" s="6"/>
      <c r="AA884" s="14" t="str">
        <f t="shared" si="27"/>
        <v/>
      </c>
      <c r="AB884" s="14" t="str">
        <f>IF(LEN($AA884)=0,"N",IF(LEN($AA884)&gt;1,"Error -- Availability entered in an incorrect format",IF($AA884='Control Panel'!$F$36,$AA884,IF($AA884='Control Panel'!$F$37,$AA884,IF($AA884='Control Panel'!$F$38,$AA884,IF($AA884='Control Panel'!$F$39,$AA884,IF($AA884='Control Panel'!$F$40,$AA884,IF($AA884='Control Panel'!$F$41,$AA884,"Error -- Availability entered in an incorrect format"))))))))</f>
        <v>N</v>
      </c>
    </row>
    <row r="885" spans="1:28" s="14" customFormat="1" x14ac:dyDescent="0.25">
      <c r="A885" s="7">
        <v>873</v>
      </c>
      <c r="B885" s="6"/>
      <c r="C885" s="11"/>
      <c r="D885" s="220"/>
      <c r="E885" s="11"/>
      <c r="F885" s="205" t="str">
        <f t="shared" si="26"/>
        <v>N/A</v>
      </c>
      <c r="G885" s="6"/>
      <c r="AA885" s="14" t="str">
        <f t="shared" si="27"/>
        <v/>
      </c>
      <c r="AB885" s="14" t="str">
        <f>IF(LEN($AA885)=0,"N",IF(LEN($AA885)&gt;1,"Error -- Availability entered in an incorrect format",IF($AA885='Control Panel'!$F$36,$AA885,IF($AA885='Control Panel'!$F$37,$AA885,IF($AA885='Control Panel'!$F$38,$AA885,IF($AA885='Control Panel'!$F$39,$AA885,IF($AA885='Control Panel'!$F$40,$AA885,IF($AA885='Control Panel'!$F$41,$AA885,"Error -- Availability entered in an incorrect format"))))))))</f>
        <v>N</v>
      </c>
    </row>
    <row r="886" spans="1:28" s="14" customFormat="1" x14ac:dyDescent="0.25">
      <c r="A886" s="7">
        <v>874</v>
      </c>
      <c r="B886" s="6"/>
      <c r="C886" s="11"/>
      <c r="D886" s="220"/>
      <c r="E886" s="11"/>
      <c r="F886" s="205" t="str">
        <f t="shared" si="26"/>
        <v>N/A</v>
      </c>
      <c r="G886" s="6"/>
      <c r="AA886" s="14" t="str">
        <f t="shared" si="27"/>
        <v/>
      </c>
      <c r="AB886" s="14" t="str">
        <f>IF(LEN($AA886)=0,"N",IF(LEN($AA886)&gt;1,"Error -- Availability entered in an incorrect format",IF($AA886='Control Panel'!$F$36,$AA886,IF($AA886='Control Panel'!$F$37,$AA886,IF($AA886='Control Panel'!$F$38,$AA886,IF($AA886='Control Panel'!$F$39,$AA886,IF($AA886='Control Panel'!$F$40,$AA886,IF($AA886='Control Panel'!$F$41,$AA886,"Error -- Availability entered in an incorrect format"))))))))</f>
        <v>N</v>
      </c>
    </row>
    <row r="887" spans="1:28" s="14" customFormat="1" x14ac:dyDescent="0.25">
      <c r="A887" s="7">
        <v>875</v>
      </c>
      <c r="B887" s="6"/>
      <c r="C887" s="11"/>
      <c r="D887" s="220"/>
      <c r="E887" s="11"/>
      <c r="F887" s="205" t="str">
        <f t="shared" si="26"/>
        <v>N/A</v>
      </c>
      <c r="G887" s="6"/>
      <c r="AA887" s="14" t="str">
        <f t="shared" si="27"/>
        <v/>
      </c>
      <c r="AB887" s="14" t="str">
        <f>IF(LEN($AA887)=0,"N",IF(LEN($AA887)&gt;1,"Error -- Availability entered in an incorrect format",IF($AA887='Control Panel'!$F$36,$AA887,IF($AA887='Control Panel'!$F$37,$AA887,IF($AA887='Control Panel'!$F$38,$AA887,IF($AA887='Control Panel'!$F$39,$AA887,IF($AA887='Control Panel'!$F$40,$AA887,IF($AA887='Control Panel'!$F$41,$AA887,"Error -- Availability entered in an incorrect format"))))))))</f>
        <v>N</v>
      </c>
    </row>
    <row r="888" spans="1:28" s="14" customFormat="1" x14ac:dyDescent="0.25">
      <c r="A888" s="7">
        <v>876</v>
      </c>
      <c r="B888" s="6"/>
      <c r="C888" s="11"/>
      <c r="D888" s="220"/>
      <c r="E888" s="11"/>
      <c r="F888" s="205" t="str">
        <f t="shared" si="26"/>
        <v>N/A</v>
      </c>
      <c r="G888" s="6"/>
      <c r="AA888" s="14" t="str">
        <f t="shared" si="27"/>
        <v/>
      </c>
      <c r="AB888" s="14" t="str">
        <f>IF(LEN($AA888)=0,"N",IF(LEN($AA888)&gt;1,"Error -- Availability entered in an incorrect format",IF($AA888='Control Panel'!$F$36,$AA888,IF($AA888='Control Panel'!$F$37,$AA888,IF($AA888='Control Panel'!$F$38,$AA888,IF($AA888='Control Panel'!$F$39,$AA888,IF($AA888='Control Panel'!$F$40,$AA888,IF($AA888='Control Panel'!$F$41,$AA888,"Error -- Availability entered in an incorrect format"))))))))</f>
        <v>N</v>
      </c>
    </row>
    <row r="889" spans="1:28" s="14" customFormat="1" x14ac:dyDescent="0.25">
      <c r="A889" s="7">
        <v>877</v>
      </c>
      <c r="B889" s="6"/>
      <c r="C889" s="11"/>
      <c r="D889" s="220"/>
      <c r="E889" s="11"/>
      <c r="F889" s="205" t="str">
        <f t="shared" si="26"/>
        <v>N/A</v>
      </c>
      <c r="G889" s="6"/>
      <c r="AA889" s="14" t="str">
        <f t="shared" si="27"/>
        <v/>
      </c>
      <c r="AB889" s="14" t="str">
        <f>IF(LEN($AA889)=0,"N",IF(LEN($AA889)&gt;1,"Error -- Availability entered in an incorrect format",IF($AA889='Control Panel'!$F$36,$AA889,IF($AA889='Control Panel'!$F$37,$AA889,IF($AA889='Control Panel'!$F$38,$AA889,IF($AA889='Control Panel'!$F$39,$AA889,IF($AA889='Control Panel'!$F$40,$AA889,IF($AA889='Control Panel'!$F$41,$AA889,"Error -- Availability entered in an incorrect format"))))))))</f>
        <v>N</v>
      </c>
    </row>
    <row r="890" spans="1:28" s="14" customFormat="1" x14ac:dyDescent="0.25">
      <c r="A890" s="7">
        <v>878</v>
      </c>
      <c r="B890" s="6"/>
      <c r="C890" s="11"/>
      <c r="D890" s="220"/>
      <c r="E890" s="11"/>
      <c r="F890" s="205" t="str">
        <f t="shared" si="26"/>
        <v>N/A</v>
      </c>
      <c r="G890" s="6"/>
      <c r="AA890" s="14" t="str">
        <f t="shared" si="27"/>
        <v/>
      </c>
      <c r="AB890" s="14" t="str">
        <f>IF(LEN($AA890)=0,"N",IF(LEN($AA890)&gt;1,"Error -- Availability entered in an incorrect format",IF($AA890='Control Panel'!$F$36,$AA890,IF($AA890='Control Panel'!$F$37,$AA890,IF($AA890='Control Panel'!$F$38,$AA890,IF($AA890='Control Panel'!$F$39,$AA890,IF($AA890='Control Panel'!$F$40,$AA890,IF($AA890='Control Panel'!$F$41,$AA890,"Error -- Availability entered in an incorrect format"))))))))</f>
        <v>N</v>
      </c>
    </row>
    <row r="891" spans="1:28" s="14" customFormat="1" x14ac:dyDescent="0.25">
      <c r="A891" s="7">
        <v>879</v>
      </c>
      <c r="B891" s="6"/>
      <c r="C891" s="11"/>
      <c r="D891" s="220"/>
      <c r="E891" s="11"/>
      <c r="F891" s="205" t="str">
        <f t="shared" si="26"/>
        <v>N/A</v>
      </c>
      <c r="G891" s="6"/>
      <c r="AA891" s="14" t="str">
        <f t="shared" si="27"/>
        <v/>
      </c>
      <c r="AB891" s="14" t="str">
        <f>IF(LEN($AA891)=0,"N",IF(LEN($AA891)&gt;1,"Error -- Availability entered in an incorrect format",IF($AA891='Control Panel'!$F$36,$AA891,IF($AA891='Control Panel'!$F$37,$AA891,IF($AA891='Control Panel'!$F$38,$AA891,IF($AA891='Control Panel'!$F$39,$AA891,IF($AA891='Control Panel'!$F$40,$AA891,IF($AA891='Control Panel'!$F$41,$AA891,"Error -- Availability entered in an incorrect format"))))))))</f>
        <v>N</v>
      </c>
    </row>
    <row r="892" spans="1:28" s="14" customFormat="1" x14ac:dyDescent="0.25">
      <c r="A892" s="7">
        <v>880</v>
      </c>
      <c r="B892" s="6"/>
      <c r="C892" s="11"/>
      <c r="D892" s="220"/>
      <c r="E892" s="11"/>
      <c r="F892" s="205" t="str">
        <f t="shared" si="26"/>
        <v>N/A</v>
      </c>
      <c r="G892" s="6"/>
      <c r="AA892" s="14" t="str">
        <f t="shared" si="27"/>
        <v/>
      </c>
      <c r="AB892" s="14" t="str">
        <f>IF(LEN($AA892)=0,"N",IF(LEN($AA892)&gt;1,"Error -- Availability entered in an incorrect format",IF($AA892='Control Panel'!$F$36,$AA892,IF($AA892='Control Panel'!$F$37,$AA892,IF($AA892='Control Panel'!$F$38,$AA892,IF($AA892='Control Panel'!$F$39,$AA892,IF($AA892='Control Panel'!$F$40,$AA892,IF($AA892='Control Panel'!$F$41,$AA892,"Error -- Availability entered in an incorrect format"))))))))</f>
        <v>N</v>
      </c>
    </row>
    <row r="893" spans="1:28" s="14" customFormat="1" x14ac:dyDescent="0.25">
      <c r="A893" s="7">
        <v>881</v>
      </c>
      <c r="B893" s="6"/>
      <c r="C893" s="11"/>
      <c r="D893" s="220"/>
      <c r="E893" s="11"/>
      <c r="F893" s="205" t="str">
        <f t="shared" si="26"/>
        <v>N/A</v>
      </c>
      <c r="G893" s="6"/>
      <c r="AA893" s="14" t="str">
        <f t="shared" si="27"/>
        <v/>
      </c>
      <c r="AB893" s="14" t="str">
        <f>IF(LEN($AA893)=0,"N",IF(LEN($AA893)&gt;1,"Error -- Availability entered in an incorrect format",IF($AA893='Control Panel'!$F$36,$AA893,IF($AA893='Control Panel'!$F$37,$AA893,IF($AA893='Control Panel'!$F$38,$AA893,IF($AA893='Control Panel'!$F$39,$AA893,IF($AA893='Control Panel'!$F$40,$AA893,IF($AA893='Control Panel'!$F$41,$AA893,"Error -- Availability entered in an incorrect format"))))))))</f>
        <v>N</v>
      </c>
    </row>
    <row r="894" spans="1:28" s="14" customFormat="1" x14ac:dyDescent="0.25">
      <c r="A894" s="7">
        <v>882</v>
      </c>
      <c r="B894" s="6"/>
      <c r="C894" s="11"/>
      <c r="D894" s="220"/>
      <c r="E894" s="11"/>
      <c r="F894" s="205" t="str">
        <f t="shared" si="26"/>
        <v>N/A</v>
      </c>
      <c r="G894" s="6"/>
      <c r="AA894" s="14" t="str">
        <f t="shared" si="27"/>
        <v/>
      </c>
      <c r="AB894" s="14" t="str">
        <f>IF(LEN($AA894)=0,"N",IF(LEN($AA894)&gt;1,"Error -- Availability entered in an incorrect format",IF($AA894='Control Panel'!$F$36,$AA894,IF($AA894='Control Panel'!$F$37,$AA894,IF($AA894='Control Panel'!$F$38,$AA894,IF($AA894='Control Panel'!$F$39,$AA894,IF($AA894='Control Panel'!$F$40,$AA894,IF($AA894='Control Panel'!$F$41,$AA894,"Error -- Availability entered in an incorrect format"))))))))</f>
        <v>N</v>
      </c>
    </row>
    <row r="895" spans="1:28" s="14" customFormat="1" x14ac:dyDescent="0.25">
      <c r="A895" s="7">
        <v>883</v>
      </c>
      <c r="B895" s="6"/>
      <c r="C895" s="11"/>
      <c r="D895" s="220"/>
      <c r="E895" s="11"/>
      <c r="F895" s="205" t="str">
        <f t="shared" si="26"/>
        <v>N/A</v>
      </c>
      <c r="G895" s="6"/>
      <c r="AA895" s="14" t="str">
        <f t="shared" si="27"/>
        <v/>
      </c>
      <c r="AB895" s="14" t="str">
        <f>IF(LEN($AA895)=0,"N",IF(LEN($AA895)&gt;1,"Error -- Availability entered in an incorrect format",IF($AA895='Control Panel'!$F$36,$AA895,IF($AA895='Control Panel'!$F$37,$AA895,IF($AA895='Control Panel'!$F$38,$AA895,IF($AA895='Control Panel'!$F$39,$AA895,IF($AA895='Control Panel'!$F$40,$AA895,IF($AA895='Control Panel'!$F$41,$AA895,"Error -- Availability entered in an incorrect format"))))))))</f>
        <v>N</v>
      </c>
    </row>
    <row r="896" spans="1:28" s="14" customFormat="1" x14ac:dyDescent="0.25">
      <c r="A896" s="7">
        <v>884</v>
      </c>
      <c r="B896" s="6"/>
      <c r="C896" s="11"/>
      <c r="D896" s="220"/>
      <c r="E896" s="11"/>
      <c r="F896" s="205" t="str">
        <f t="shared" si="26"/>
        <v>N/A</v>
      </c>
      <c r="G896" s="6"/>
      <c r="AA896" s="14" t="str">
        <f t="shared" si="27"/>
        <v/>
      </c>
      <c r="AB896" s="14" t="str">
        <f>IF(LEN($AA896)=0,"N",IF(LEN($AA896)&gt;1,"Error -- Availability entered in an incorrect format",IF($AA896='Control Panel'!$F$36,$AA896,IF($AA896='Control Panel'!$F$37,$AA896,IF($AA896='Control Panel'!$F$38,$AA896,IF($AA896='Control Panel'!$F$39,$AA896,IF($AA896='Control Panel'!$F$40,$AA896,IF($AA896='Control Panel'!$F$41,$AA896,"Error -- Availability entered in an incorrect format"))))))))</f>
        <v>N</v>
      </c>
    </row>
    <row r="897" spans="1:28" s="14" customFormat="1" x14ac:dyDescent="0.25">
      <c r="A897" s="7">
        <v>885</v>
      </c>
      <c r="B897" s="6"/>
      <c r="C897" s="11"/>
      <c r="D897" s="220"/>
      <c r="E897" s="11"/>
      <c r="F897" s="205" t="str">
        <f t="shared" si="26"/>
        <v>N/A</v>
      </c>
      <c r="G897" s="6"/>
      <c r="AA897" s="14" t="str">
        <f t="shared" si="27"/>
        <v/>
      </c>
      <c r="AB897" s="14" t="str">
        <f>IF(LEN($AA897)=0,"N",IF(LEN($AA897)&gt;1,"Error -- Availability entered in an incorrect format",IF($AA897='Control Panel'!$F$36,$AA897,IF($AA897='Control Panel'!$F$37,$AA897,IF($AA897='Control Panel'!$F$38,$AA897,IF($AA897='Control Panel'!$F$39,$AA897,IF($AA897='Control Panel'!$F$40,$AA897,IF($AA897='Control Panel'!$F$41,$AA897,"Error -- Availability entered in an incorrect format"))))))))</f>
        <v>N</v>
      </c>
    </row>
    <row r="898" spans="1:28" s="14" customFormat="1" x14ac:dyDescent="0.25">
      <c r="A898" s="7">
        <v>886</v>
      </c>
      <c r="B898" s="6"/>
      <c r="C898" s="11"/>
      <c r="D898" s="220"/>
      <c r="E898" s="11"/>
      <c r="F898" s="205" t="str">
        <f t="shared" si="26"/>
        <v>N/A</v>
      </c>
      <c r="G898" s="6"/>
      <c r="AA898" s="14" t="str">
        <f t="shared" si="27"/>
        <v/>
      </c>
      <c r="AB898" s="14" t="str">
        <f>IF(LEN($AA898)=0,"N",IF(LEN($AA898)&gt;1,"Error -- Availability entered in an incorrect format",IF($AA898='Control Panel'!$F$36,$AA898,IF($AA898='Control Panel'!$F$37,$AA898,IF($AA898='Control Panel'!$F$38,$AA898,IF($AA898='Control Panel'!$F$39,$AA898,IF($AA898='Control Panel'!$F$40,$AA898,IF($AA898='Control Panel'!$F$41,$AA898,"Error -- Availability entered in an incorrect format"))))))))</f>
        <v>N</v>
      </c>
    </row>
    <row r="899" spans="1:28" s="14" customFormat="1" x14ac:dyDescent="0.25">
      <c r="A899" s="7">
        <v>887</v>
      </c>
      <c r="B899" s="6"/>
      <c r="C899" s="11"/>
      <c r="D899" s="220"/>
      <c r="E899" s="11"/>
      <c r="F899" s="205" t="str">
        <f t="shared" si="26"/>
        <v>N/A</v>
      </c>
      <c r="G899" s="6"/>
      <c r="AA899" s="14" t="str">
        <f t="shared" si="27"/>
        <v/>
      </c>
      <c r="AB899" s="14" t="str">
        <f>IF(LEN($AA899)=0,"N",IF(LEN($AA899)&gt;1,"Error -- Availability entered in an incorrect format",IF($AA899='Control Panel'!$F$36,$AA899,IF($AA899='Control Panel'!$F$37,$AA899,IF($AA899='Control Panel'!$F$38,$AA899,IF($AA899='Control Panel'!$F$39,$AA899,IF($AA899='Control Panel'!$F$40,$AA899,IF($AA899='Control Panel'!$F$41,$AA899,"Error -- Availability entered in an incorrect format"))))))))</f>
        <v>N</v>
      </c>
    </row>
    <row r="900" spans="1:28" s="14" customFormat="1" x14ac:dyDescent="0.25">
      <c r="A900" s="7">
        <v>888</v>
      </c>
      <c r="B900" s="6"/>
      <c r="C900" s="11"/>
      <c r="D900" s="220"/>
      <c r="E900" s="11"/>
      <c r="F900" s="205" t="str">
        <f t="shared" si="26"/>
        <v>N/A</v>
      </c>
      <c r="G900" s="6"/>
      <c r="AA900" s="14" t="str">
        <f t="shared" si="27"/>
        <v/>
      </c>
      <c r="AB900" s="14" t="str">
        <f>IF(LEN($AA900)=0,"N",IF(LEN($AA900)&gt;1,"Error -- Availability entered in an incorrect format",IF($AA900='Control Panel'!$F$36,$AA900,IF($AA900='Control Panel'!$F$37,$AA900,IF($AA900='Control Panel'!$F$38,$AA900,IF($AA900='Control Panel'!$F$39,$AA900,IF($AA900='Control Panel'!$F$40,$AA900,IF($AA900='Control Panel'!$F$41,$AA900,"Error -- Availability entered in an incorrect format"))))))))</f>
        <v>N</v>
      </c>
    </row>
    <row r="901" spans="1:28" s="14" customFormat="1" x14ac:dyDescent="0.25">
      <c r="A901" s="7">
        <v>889</v>
      </c>
      <c r="B901" s="6"/>
      <c r="C901" s="11"/>
      <c r="D901" s="220"/>
      <c r="E901" s="11"/>
      <c r="F901" s="205" t="str">
        <f t="shared" si="26"/>
        <v>N/A</v>
      </c>
      <c r="G901" s="6"/>
      <c r="AA901" s="14" t="str">
        <f t="shared" si="27"/>
        <v/>
      </c>
      <c r="AB901" s="14" t="str">
        <f>IF(LEN($AA901)=0,"N",IF(LEN($AA901)&gt;1,"Error -- Availability entered in an incorrect format",IF($AA901='Control Panel'!$F$36,$AA901,IF($AA901='Control Panel'!$F$37,$AA901,IF($AA901='Control Panel'!$F$38,$AA901,IF($AA901='Control Panel'!$F$39,$AA901,IF($AA901='Control Panel'!$F$40,$AA901,IF($AA901='Control Panel'!$F$41,$AA901,"Error -- Availability entered in an incorrect format"))))))))</f>
        <v>N</v>
      </c>
    </row>
    <row r="902" spans="1:28" s="14" customFormat="1" x14ac:dyDescent="0.25">
      <c r="A902" s="7">
        <v>890</v>
      </c>
      <c r="B902" s="6"/>
      <c r="C902" s="11"/>
      <c r="D902" s="220"/>
      <c r="E902" s="11"/>
      <c r="F902" s="205" t="str">
        <f t="shared" si="26"/>
        <v>N/A</v>
      </c>
      <c r="G902" s="6"/>
      <c r="AA902" s="14" t="str">
        <f t="shared" si="27"/>
        <v/>
      </c>
      <c r="AB902" s="14" t="str">
        <f>IF(LEN($AA902)=0,"N",IF(LEN($AA902)&gt;1,"Error -- Availability entered in an incorrect format",IF($AA902='Control Panel'!$F$36,$AA902,IF($AA902='Control Panel'!$F$37,$AA902,IF($AA902='Control Panel'!$F$38,$AA902,IF($AA902='Control Panel'!$F$39,$AA902,IF($AA902='Control Panel'!$F$40,$AA902,IF($AA902='Control Panel'!$F$41,$AA902,"Error -- Availability entered in an incorrect format"))))))))</f>
        <v>N</v>
      </c>
    </row>
    <row r="903" spans="1:28" s="14" customFormat="1" x14ac:dyDescent="0.25">
      <c r="A903" s="7">
        <v>891</v>
      </c>
      <c r="B903" s="6"/>
      <c r="C903" s="11"/>
      <c r="D903" s="220"/>
      <c r="E903" s="11"/>
      <c r="F903" s="205" t="str">
        <f t="shared" si="26"/>
        <v>N/A</v>
      </c>
      <c r="G903" s="6"/>
      <c r="AA903" s="14" t="str">
        <f t="shared" si="27"/>
        <v/>
      </c>
      <c r="AB903" s="14" t="str">
        <f>IF(LEN($AA903)=0,"N",IF(LEN($AA903)&gt;1,"Error -- Availability entered in an incorrect format",IF($AA903='Control Panel'!$F$36,$AA903,IF($AA903='Control Panel'!$F$37,$AA903,IF($AA903='Control Panel'!$F$38,$AA903,IF($AA903='Control Panel'!$F$39,$AA903,IF($AA903='Control Panel'!$F$40,$AA903,IF($AA903='Control Panel'!$F$41,$AA903,"Error -- Availability entered in an incorrect format"))))))))</f>
        <v>N</v>
      </c>
    </row>
    <row r="904" spans="1:28" s="14" customFormat="1" x14ac:dyDescent="0.25">
      <c r="A904" s="7">
        <v>892</v>
      </c>
      <c r="B904" s="6"/>
      <c r="C904" s="11"/>
      <c r="D904" s="220"/>
      <c r="E904" s="11"/>
      <c r="F904" s="205" t="str">
        <f t="shared" si="26"/>
        <v>N/A</v>
      </c>
      <c r="G904" s="6"/>
      <c r="AA904" s="14" t="str">
        <f t="shared" si="27"/>
        <v/>
      </c>
      <c r="AB904" s="14" t="str">
        <f>IF(LEN($AA904)=0,"N",IF(LEN($AA904)&gt;1,"Error -- Availability entered in an incorrect format",IF($AA904='Control Panel'!$F$36,$AA904,IF($AA904='Control Panel'!$F$37,$AA904,IF($AA904='Control Panel'!$F$38,$AA904,IF($AA904='Control Panel'!$F$39,$AA904,IF($AA904='Control Panel'!$F$40,$AA904,IF($AA904='Control Panel'!$F$41,$AA904,"Error -- Availability entered in an incorrect format"))))))))</f>
        <v>N</v>
      </c>
    </row>
    <row r="905" spans="1:28" s="14" customFormat="1" x14ac:dyDescent="0.25">
      <c r="A905" s="7">
        <v>893</v>
      </c>
      <c r="B905" s="6"/>
      <c r="C905" s="11"/>
      <c r="D905" s="220"/>
      <c r="E905" s="11"/>
      <c r="F905" s="205" t="str">
        <f t="shared" si="26"/>
        <v>N/A</v>
      </c>
      <c r="G905" s="6"/>
      <c r="AA905" s="14" t="str">
        <f t="shared" si="27"/>
        <v/>
      </c>
      <c r="AB905" s="14" t="str">
        <f>IF(LEN($AA905)=0,"N",IF(LEN($AA905)&gt;1,"Error -- Availability entered in an incorrect format",IF($AA905='Control Panel'!$F$36,$AA905,IF($AA905='Control Panel'!$F$37,$AA905,IF($AA905='Control Panel'!$F$38,$AA905,IF($AA905='Control Panel'!$F$39,$AA905,IF($AA905='Control Panel'!$F$40,$AA905,IF($AA905='Control Panel'!$F$41,$AA905,"Error -- Availability entered in an incorrect format"))))))))</f>
        <v>N</v>
      </c>
    </row>
    <row r="906" spans="1:28" s="14" customFormat="1" x14ac:dyDescent="0.25">
      <c r="A906" s="7">
        <v>894</v>
      </c>
      <c r="B906" s="6"/>
      <c r="C906" s="11"/>
      <c r="D906" s="220"/>
      <c r="E906" s="11"/>
      <c r="F906" s="205" t="str">
        <f t="shared" si="26"/>
        <v>N/A</v>
      </c>
      <c r="G906" s="6"/>
      <c r="AA906" s="14" t="str">
        <f t="shared" si="27"/>
        <v/>
      </c>
      <c r="AB906" s="14" t="str">
        <f>IF(LEN($AA906)=0,"N",IF(LEN($AA906)&gt;1,"Error -- Availability entered in an incorrect format",IF($AA906='Control Panel'!$F$36,$AA906,IF($AA906='Control Panel'!$F$37,$AA906,IF($AA906='Control Panel'!$F$38,$AA906,IF($AA906='Control Panel'!$F$39,$AA906,IF($AA906='Control Panel'!$F$40,$AA906,IF($AA906='Control Panel'!$F$41,$AA906,"Error -- Availability entered in an incorrect format"))))))))</f>
        <v>N</v>
      </c>
    </row>
    <row r="907" spans="1:28" s="14" customFormat="1" x14ac:dyDescent="0.25">
      <c r="A907" s="7">
        <v>895</v>
      </c>
      <c r="B907" s="6"/>
      <c r="C907" s="11"/>
      <c r="D907" s="220"/>
      <c r="E907" s="11"/>
      <c r="F907" s="205" t="str">
        <f t="shared" si="26"/>
        <v>N/A</v>
      </c>
      <c r="G907" s="6"/>
      <c r="AA907" s="14" t="str">
        <f t="shared" si="27"/>
        <v/>
      </c>
      <c r="AB907" s="14" t="str">
        <f>IF(LEN($AA907)=0,"N",IF(LEN($AA907)&gt;1,"Error -- Availability entered in an incorrect format",IF($AA907='Control Panel'!$F$36,$AA907,IF($AA907='Control Panel'!$F$37,$AA907,IF($AA907='Control Panel'!$F$38,$AA907,IF($AA907='Control Panel'!$F$39,$AA907,IF($AA907='Control Panel'!$F$40,$AA907,IF($AA907='Control Panel'!$F$41,$AA907,"Error -- Availability entered in an incorrect format"))))))))</f>
        <v>N</v>
      </c>
    </row>
    <row r="908" spans="1:28" s="14" customFormat="1" x14ac:dyDescent="0.25">
      <c r="A908" s="7">
        <v>896</v>
      </c>
      <c r="B908" s="6"/>
      <c r="C908" s="11"/>
      <c r="D908" s="220"/>
      <c r="E908" s="11"/>
      <c r="F908" s="205" t="str">
        <f t="shared" si="26"/>
        <v>N/A</v>
      </c>
      <c r="G908" s="6"/>
      <c r="AA908" s="14" t="str">
        <f t="shared" si="27"/>
        <v/>
      </c>
      <c r="AB908" s="14" t="str">
        <f>IF(LEN($AA908)=0,"N",IF(LEN($AA908)&gt;1,"Error -- Availability entered in an incorrect format",IF($AA908='Control Panel'!$F$36,$AA908,IF($AA908='Control Panel'!$F$37,$AA908,IF($AA908='Control Panel'!$F$38,$AA908,IF($AA908='Control Panel'!$F$39,$AA908,IF($AA908='Control Panel'!$F$40,$AA908,IF($AA908='Control Panel'!$F$41,$AA908,"Error -- Availability entered in an incorrect format"))))))))</f>
        <v>N</v>
      </c>
    </row>
    <row r="909" spans="1:28" s="14" customFormat="1" x14ac:dyDescent="0.25">
      <c r="A909" s="7">
        <v>897</v>
      </c>
      <c r="B909" s="6"/>
      <c r="C909" s="11"/>
      <c r="D909" s="220"/>
      <c r="E909" s="11"/>
      <c r="F909" s="205" t="str">
        <f t="shared" si="26"/>
        <v>N/A</v>
      </c>
      <c r="G909" s="6"/>
      <c r="AA909" s="14" t="str">
        <f t="shared" si="27"/>
        <v/>
      </c>
      <c r="AB909" s="14" t="str">
        <f>IF(LEN($AA909)=0,"N",IF(LEN($AA909)&gt;1,"Error -- Availability entered in an incorrect format",IF($AA909='Control Panel'!$F$36,$AA909,IF($AA909='Control Panel'!$F$37,$AA909,IF($AA909='Control Panel'!$F$38,$AA909,IF($AA909='Control Panel'!$F$39,$AA909,IF($AA909='Control Panel'!$F$40,$AA909,IF($AA909='Control Panel'!$F$41,$AA909,"Error -- Availability entered in an incorrect format"))))))))</f>
        <v>N</v>
      </c>
    </row>
    <row r="910" spans="1:28" s="14" customFormat="1" x14ac:dyDescent="0.25">
      <c r="A910" s="7">
        <v>898</v>
      </c>
      <c r="B910" s="6"/>
      <c r="C910" s="11"/>
      <c r="D910" s="220"/>
      <c r="E910" s="11"/>
      <c r="F910" s="205" t="str">
        <f t="shared" ref="F910:F973" si="28">IF($D$10=$A$9,"N/A",$D$10)</f>
        <v>N/A</v>
      </c>
      <c r="G910" s="6"/>
      <c r="AA910" s="14" t="str">
        <f t="shared" ref="AA910:AA973" si="29">TRIM($D910)</f>
        <v/>
      </c>
      <c r="AB910" s="14" t="str">
        <f>IF(LEN($AA910)=0,"N",IF(LEN($AA910)&gt;1,"Error -- Availability entered in an incorrect format",IF($AA910='Control Panel'!$F$36,$AA910,IF($AA910='Control Panel'!$F$37,$AA910,IF($AA910='Control Panel'!$F$38,$AA910,IF($AA910='Control Panel'!$F$39,$AA910,IF($AA910='Control Panel'!$F$40,$AA910,IF($AA910='Control Panel'!$F$41,$AA910,"Error -- Availability entered in an incorrect format"))))))))</f>
        <v>N</v>
      </c>
    </row>
    <row r="911" spans="1:28" s="14" customFormat="1" x14ac:dyDescent="0.25">
      <c r="A911" s="7">
        <v>899</v>
      </c>
      <c r="B911" s="6"/>
      <c r="C911" s="11"/>
      <c r="D911" s="220"/>
      <c r="E911" s="11"/>
      <c r="F911" s="205" t="str">
        <f t="shared" si="28"/>
        <v>N/A</v>
      </c>
      <c r="G911" s="6"/>
      <c r="AA911" s="14" t="str">
        <f t="shared" si="29"/>
        <v/>
      </c>
      <c r="AB911" s="14" t="str">
        <f>IF(LEN($AA911)=0,"N",IF(LEN($AA911)&gt;1,"Error -- Availability entered in an incorrect format",IF($AA911='Control Panel'!$F$36,$AA911,IF($AA911='Control Panel'!$F$37,$AA911,IF($AA911='Control Panel'!$F$38,$AA911,IF($AA911='Control Panel'!$F$39,$AA911,IF($AA911='Control Panel'!$F$40,$AA911,IF($AA911='Control Panel'!$F$41,$AA911,"Error -- Availability entered in an incorrect format"))))))))</f>
        <v>N</v>
      </c>
    </row>
    <row r="912" spans="1:28" s="14" customFormat="1" x14ac:dyDescent="0.25">
      <c r="A912" s="7">
        <v>900</v>
      </c>
      <c r="B912" s="6"/>
      <c r="C912" s="11"/>
      <c r="D912" s="220"/>
      <c r="E912" s="11"/>
      <c r="F912" s="205" t="str">
        <f t="shared" si="28"/>
        <v>N/A</v>
      </c>
      <c r="G912" s="6"/>
      <c r="AA912" s="14" t="str">
        <f t="shared" si="29"/>
        <v/>
      </c>
      <c r="AB912" s="14" t="str">
        <f>IF(LEN($AA912)=0,"N",IF(LEN($AA912)&gt;1,"Error -- Availability entered in an incorrect format",IF($AA912='Control Panel'!$F$36,$AA912,IF($AA912='Control Panel'!$F$37,$AA912,IF($AA912='Control Panel'!$F$38,$AA912,IF($AA912='Control Panel'!$F$39,$AA912,IF($AA912='Control Panel'!$F$40,$AA912,IF($AA912='Control Panel'!$F$41,$AA912,"Error -- Availability entered in an incorrect format"))))))))</f>
        <v>N</v>
      </c>
    </row>
    <row r="913" spans="1:28" s="14" customFormat="1" x14ac:dyDescent="0.25">
      <c r="A913" s="7">
        <v>901</v>
      </c>
      <c r="B913" s="6"/>
      <c r="C913" s="11"/>
      <c r="D913" s="220"/>
      <c r="E913" s="11"/>
      <c r="F913" s="205" t="str">
        <f t="shared" si="28"/>
        <v>N/A</v>
      </c>
      <c r="G913" s="6"/>
      <c r="AA913" s="14" t="str">
        <f t="shared" si="29"/>
        <v/>
      </c>
      <c r="AB913" s="14" t="str">
        <f>IF(LEN($AA913)=0,"N",IF(LEN($AA913)&gt;1,"Error -- Availability entered in an incorrect format",IF($AA913='Control Panel'!$F$36,$AA913,IF($AA913='Control Panel'!$F$37,$AA913,IF($AA913='Control Panel'!$F$38,$AA913,IF($AA913='Control Panel'!$F$39,$AA913,IF($AA913='Control Panel'!$F$40,$AA913,IF($AA913='Control Panel'!$F$41,$AA913,"Error -- Availability entered in an incorrect format"))))))))</f>
        <v>N</v>
      </c>
    </row>
    <row r="914" spans="1:28" s="14" customFormat="1" x14ac:dyDescent="0.25">
      <c r="A914" s="7">
        <v>902</v>
      </c>
      <c r="B914" s="6"/>
      <c r="C914" s="11"/>
      <c r="D914" s="220"/>
      <c r="E914" s="11"/>
      <c r="F914" s="205" t="str">
        <f t="shared" si="28"/>
        <v>N/A</v>
      </c>
      <c r="G914" s="6"/>
      <c r="AA914" s="14" t="str">
        <f t="shared" si="29"/>
        <v/>
      </c>
      <c r="AB914" s="14" t="str">
        <f>IF(LEN($AA914)=0,"N",IF(LEN($AA914)&gt;1,"Error -- Availability entered in an incorrect format",IF($AA914='Control Panel'!$F$36,$AA914,IF($AA914='Control Panel'!$F$37,$AA914,IF($AA914='Control Panel'!$F$38,$AA914,IF($AA914='Control Panel'!$F$39,$AA914,IF($AA914='Control Panel'!$F$40,$AA914,IF($AA914='Control Panel'!$F$41,$AA914,"Error -- Availability entered in an incorrect format"))))))))</f>
        <v>N</v>
      </c>
    </row>
    <row r="915" spans="1:28" s="14" customFormat="1" x14ac:dyDescent="0.25">
      <c r="A915" s="7">
        <v>903</v>
      </c>
      <c r="B915" s="6"/>
      <c r="C915" s="11"/>
      <c r="D915" s="220"/>
      <c r="E915" s="11"/>
      <c r="F915" s="205" t="str">
        <f t="shared" si="28"/>
        <v>N/A</v>
      </c>
      <c r="G915" s="6"/>
      <c r="AA915" s="14" t="str">
        <f t="shared" si="29"/>
        <v/>
      </c>
      <c r="AB915" s="14" t="str">
        <f>IF(LEN($AA915)=0,"N",IF(LEN($AA915)&gt;1,"Error -- Availability entered in an incorrect format",IF($AA915='Control Panel'!$F$36,$AA915,IF($AA915='Control Panel'!$F$37,$AA915,IF($AA915='Control Panel'!$F$38,$AA915,IF($AA915='Control Panel'!$F$39,$AA915,IF($AA915='Control Panel'!$F$40,$AA915,IF($AA915='Control Panel'!$F$41,$AA915,"Error -- Availability entered in an incorrect format"))))))))</f>
        <v>N</v>
      </c>
    </row>
    <row r="916" spans="1:28" s="14" customFormat="1" x14ac:dyDescent="0.25">
      <c r="A916" s="7">
        <v>904</v>
      </c>
      <c r="B916" s="6"/>
      <c r="C916" s="11"/>
      <c r="D916" s="220"/>
      <c r="E916" s="11"/>
      <c r="F916" s="205" t="str">
        <f t="shared" si="28"/>
        <v>N/A</v>
      </c>
      <c r="G916" s="6"/>
      <c r="AA916" s="14" t="str">
        <f t="shared" si="29"/>
        <v/>
      </c>
      <c r="AB916" s="14" t="str">
        <f>IF(LEN($AA916)=0,"N",IF(LEN($AA916)&gt;1,"Error -- Availability entered in an incorrect format",IF($AA916='Control Panel'!$F$36,$AA916,IF($AA916='Control Panel'!$F$37,$AA916,IF($AA916='Control Panel'!$F$38,$AA916,IF($AA916='Control Panel'!$F$39,$AA916,IF($AA916='Control Panel'!$F$40,$AA916,IF($AA916='Control Panel'!$F$41,$AA916,"Error -- Availability entered in an incorrect format"))))))))</f>
        <v>N</v>
      </c>
    </row>
    <row r="917" spans="1:28" s="14" customFormat="1" x14ac:dyDescent="0.25">
      <c r="A917" s="7">
        <v>905</v>
      </c>
      <c r="B917" s="6"/>
      <c r="C917" s="11"/>
      <c r="D917" s="220"/>
      <c r="E917" s="11"/>
      <c r="F917" s="205" t="str">
        <f t="shared" si="28"/>
        <v>N/A</v>
      </c>
      <c r="G917" s="6"/>
      <c r="AA917" s="14" t="str">
        <f t="shared" si="29"/>
        <v/>
      </c>
      <c r="AB917" s="14" t="str">
        <f>IF(LEN($AA917)=0,"N",IF(LEN($AA917)&gt;1,"Error -- Availability entered in an incorrect format",IF($AA917='Control Panel'!$F$36,$AA917,IF($AA917='Control Panel'!$F$37,$AA917,IF($AA917='Control Panel'!$F$38,$AA917,IF($AA917='Control Panel'!$F$39,$AA917,IF($AA917='Control Panel'!$F$40,$AA917,IF($AA917='Control Panel'!$F$41,$AA917,"Error -- Availability entered in an incorrect format"))))))))</f>
        <v>N</v>
      </c>
    </row>
    <row r="918" spans="1:28" s="14" customFormat="1" x14ac:dyDescent="0.25">
      <c r="A918" s="7">
        <v>906</v>
      </c>
      <c r="B918" s="6"/>
      <c r="C918" s="11"/>
      <c r="D918" s="220"/>
      <c r="E918" s="11"/>
      <c r="F918" s="205" t="str">
        <f t="shared" si="28"/>
        <v>N/A</v>
      </c>
      <c r="G918" s="6"/>
      <c r="AA918" s="14" t="str">
        <f t="shared" si="29"/>
        <v/>
      </c>
      <c r="AB918" s="14" t="str">
        <f>IF(LEN($AA918)=0,"N",IF(LEN($AA918)&gt;1,"Error -- Availability entered in an incorrect format",IF($AA918='Control Panel'!$F$36,$AA918,IF($AA918='Control Panel'!$F$37,$AA918,IF($AA918='Control Panel'!$F$38,$AA918,IF($AA918='Control Panel'!$F$39,$AA918,IF($AA918='Control Panel'!$F$40,$AA918,IF($AA918='Control Panel'!$F$41,$AA918,"Error -- Availability entered in an incorrect format"))))))))</f>
        <v>N</v>
      </c>
    </row>
    <row r="919" spans="1:28" s="14" customFormat="1" x14ac:dyDescent="0.25">
      <c r="A919" s="7">
        <v>907</v>
      </c>
      <c r="B919" s="6"/>
      <c r="C919" s="11"/>
      <c r="D919" s="220"/>
      <c r="E919" s="11"/>
      <c r="F919" s="205" t="str">
        <f t="shared" si="28"/>
        <v>N/A</v>
      </c>
      <c r="G919" s="6"/>
      <c r="AA919" s="14" t="str">
        <f t="shared" si="29"/>
        <v/>
      </c>
      <c r="AB919" s="14" t="str">
        <f>IF(LEN($AA919)=0,"N",IF(LEN($AA919)&gt;1,"Error -- Availability entered in an incorrect format",IF($AA919='Control Panel'!$F$36,$AA919,IF($AA919='Control Panel'!$F$37,$AA919,IF($AA919='Control Panel'!$F$38,$AA919,IF($AA919='Control Panel'!$F$39,$AA919,IF($AA919='Control Panel'!$F$40,$AA919,IF($AA919='Control Panel'!$F$41,$AA919,"Error -- Availability entered in an incorrect format"))))))))</f>
        <v>N</v>
      </c>
    </row>
    <row r="920" spans="1:28" s="14" customFormat="1" x14ac:dyDescent="0.25">
      <c r="A920" s="7">
        <v>908</v>
      </c>
      <c r="B920" s="6"/>
      <c r="C920" s="11"/>
      <c r="D920" s="220"/>
      <c r="E920" s="11"/>
      <c r="F920" s="205" t="str">
        <f t="shared" si="28"/>
        <v>N/A</v>
      </c>
      <c r="G920" s="6"/>
      <c r="AA920" s="14" t="str">
        <f t="shared" si="29"/>
        <v/>
      </c>
      <c r="AB920" s="14" t="str">
        <f>IF(LEN($AA920)=0,"N",IF(LEN($AA920)&gt;1,"Error -- Availability entered in an incorrect format",IF($AA920='Control Panel'!$F$36,$AA920,IF($AA920='Control Panel'!$F$37,$AA920,IF($AA920='Control Panel'!$F$38,$AA920,IF($AA920='Control Panel'!$F$39,$AA920,IF($AA920='Control Panel'!$F$40,$AA920,IF($AA920='Control Panel'!$F$41,$AA920,"Error -- Availability entered in an incorrect format"))))))))</f>
        <v>N</v>
      </c>
    </row>
    <row r="921" spans="1:28" s="14" customFormat="1" x14ac:dyDescent="0.25">
      <c r="A921" s="7">
        <v>909</v>
      </c>
      <c r="B921" s="6"/>
      <c r="C921" s="11"/>
      <c r="D921" s="220"/>
      <c r="E921" s="11"/>
      <c r="F921" s="205" t="str">
        <f t="shared" si="28"/>
        <v>N/A</v>
      </c>
      <c r="G921" s="6"/>
      <c r="AA921" s="14" t="str">
        <f t="shared" si="29"/>
        <v/>
      </c>
      <c r="AB921" s="14" t="str">
        <f>IF(LEN($AA921)=0,"N",IF(LEN($AA921)&gt;1,"Error -- Availability entered in an incorrect format",IF($AA921='Control Panel'!$F$36,$AA921,IF($AA921='Control Panel'!$F$37,$AA921,IF($AA921='Control Panel'!$F$38,$AA921,IF($AA921='Control Panel'!$F$39,$AA921,IF($AA921='Control Panel'!$F$40,$AA921,IF($AA921='Control Panel'!$F$41,$AA921,"Error -- Availability entered in an incorrect format"))))))))</f>
        <v>N</v>
      </c>
    </row>
    <row r="922" spans="1:28" s="14" customFormat="1" x14ac:dyDescent="0.25">
      <c r="A922" s="7">
        <v>910</v>
      </c>
      <c r="B922" s="6"/>
      <c r="C922" s="11"/>
      <c r="D922" s="220"/>
      <c r="E922" s="11"/>
      <c r="F922" s="205" t="str">
        <f t="shared" si="28"/>
        <v>N/A</v>
      </c>
      <c r="G922" s="6"/>
      <c r="AA922" s="14" t="str">
        <f t="shared" si="29"/>
        <v/>
      </c>
      <c r="AB922" s="14" t="str">
        <f>IF(LEN($AA922)=0,"N",IF(LEN($AA922)&gt;1,"Error -- Availability entered in an incorrect format",IF($AA922='Control Panel'!$F$36,$AA922,IF($AA922='Control Panel'!$F$37,$AA922,IF($AA922='Control Panel'!$F$38,$AA922,IF($AA922='Control Panel'!$F$39,$AA922,IF($AA922='Control Panel'!$F$40,$AA922,IF($AA922='Control Panel'!$F$41,$AA922,"Error -- Availability entered in an incorrect format"))))))))</f>
        <v>N</v>
      </c>
    </row>
    <row r="923" spans="1:28" s="14" customFormat="1" x14ac:dyDescent="0.25">
      <c r="A923" s="7">
        <v>911</v>
      </c>
      <c r="B923" s="6"/>
      <c r="C923" s="11"/>
      <c r="D923" s="220"/>
      <c r="E923" s="11"/>
      <c r="F923" s="205" t="str">
        <f t="shared" si="28"/>
        <v>N/A</v>
      </c>
      <c r="G923" s="6"/>
      <c r="AA923" s="14" t="str">
        <f t="shared" si="29"/>
        <v/>
      </c>
      <c r="AB923" s="14" t="str">
        <f>IF(LEN($AA923)=0,"N",IF(LEN($AA923)&gt;1,"Error -- Availability entered in an incorrect format",IF($AA923='Control Panel'!$F$36,$AA923,IF($AA923='Control Panel'!$F$37,$AA923,IF($AA923='Control Panel'!$F$38,$AA923,IF($AA923='Control Panel'!$F$39,$AA923,IF($AA923='Control Panel'!$F$40,$AA923,IF($AA923='Control Panel'!$F$41,$AA923,"Error -- Availability entered in an incorrect format"))))))))</f>
        <v>N</v>
      </c>
    </row>
    <row r="924" spans="1:28" s="14" customFormat="1" x14ac:dyDescent="0.25">
      <c r="A924" s="7">
        <v>912</v>
      </c>
      <c r="B924" s="6"/>
      <c r="C924" s="11"/>
      <c r="D924" s="220"/>
      <c r="E924" s="11"/>
      <c r="F924" s="205" t="str">
        <f t="shared" si="28"/>
        <v>N/A</v>
      </c>
      <c r="G924" s="6"/>
      <c r="AA924" s="14" t="str">
        <f t="shared" si="29"/>
        <v/>
      </c>
      <c r="AB924" s="14" t="str">
        <f>IF(LEN($AA924)=0,"N",IF(LEN($AA924)&gt;1,"Error -- Availability entered in an incorrect format",IF($AA924='Control Panel'!$F$36,$AA924,IF($AA924='Control Panel'!$F$37,$AA924,IF($AA924='Control Panel'!$F$38,$AA924,IF($AA924='Control Panel'!$F$39,$AA924,IF($AA924='Control Panel'!$F$40,$AA924,IF($AA924='Control Panel'!$F$41,$AA924,"Error -- Availability entered in an incorrect format"))))))))</f>
        <v>N</v>
      </c>
    </row>
    <row r="925" spans="1:28" s="14" customFormat="1" x14ac:dyDescent="0.25">
      <c r="A925" s="7">
        <v>913</v>
      </c>
      <c r="B925" s="6"/>
      <c r="C925" s="11"/>
      <c r="D925" s="220"/>
      <c r="E925" s="11"/>
      <c r="F925" s="205" t="str">
        <f t="shared" si="28"/>
        <v>N/A</v>
      </c>
      <c r="G925" s="6"/>
      <c r="AA925" s="14" t="str">
        <f t="shared" si="29"/>
        <v/>
      </c>
      <c r="AB925" s="14" t="str">
        <f>IF(LEN($AA925)=0,"N",IF(LEN($AA925)&gt;1,"Error -- Availability entered in an incorrect format",IF($AA925='Control Panel'!$F$36,$AA925,IF($AA925='Control Panel'!$F$37,$AA925,IF($AA925='Control Panel'!$F$38,$AA925,IF($AA925='Control Panel'!$F$39,$AA925,IF($AA925='Control Panel'!$F$40,$AA925,IF($AA925='Control Panel'!$F$41,$AA925,"Error -- Availability entered in an incorrect format"))))))))</f>
        <v>N</v>
      </c>
    </row>
    <row r="926" spans="1:28" s="14" customFormat="1" x14ac:dyDescent="0.25">
      <c r="A926" s="7">
        <v>914</v>
      </c>
      <c r="B926" s="6"/>
      <c r="C926" s="11"/>
      <c r="D926" s="220"/>
      <c r="E926" s="11"/>
      <c r="F926" s="205" t="str">
        <f t="shared" si="28"/>
        <v>N/A</v>
      </c>
      <c r="G926" s="6"/>
      <c r="AA926" s="14" t="str">
        <f t="shared" si="29"/>
        <v/>
      </c>
      <c r="AB926" s="14" t="str">
        <f>IF(LEN($AA926)=0,"N",IF(LEN($AA926)&gt;1,"Error -- Availability entered in an incorrect format",IF($AA926='Control Panel'!$F$36,$AA926,IF($AA926='Control Panel'!$F$37,$AA926,IF($AA926='Control Panel'!$F$38,$AA926,IF($AA926='Control Panel'!$F$39,$AA926,IF($AA926='Control Panel'!$F$40,$AA926,IF($AA926='Control Panel'!$F$41,$AA926,"Error -- Availability entered in an incorrect format"))))))))</f>
        <v>N</v>
      </c>
    </row>
    <row r="927" spans="1:28" s="14" customFormat="1" x14ac:dyDescent="0.25">
      <c r="A927" s="7">
        <v>915</v>
      </c>
      <c r="B927" s="6"/>
      <c r="C927" s="11"/>
      <c r="D927" s="220"/>
      <c r="E927" s="11"/>
      <c r="F927" s="205" t="str">
        <f t="shared" si="28"/>
        <v>N/A</v>
      </c>
      <c r="G927" s="6"/>
      <c r="AA927" s="14" t="str">
        <f t="shared" si="29"/>
        <v/>
      </c>
      <c r="AB927" s="14" t="str">
        <f>IF(LEN($AA927)=0,"N",IF(LEN($AA927)&gt;1,"Error -- Availability entered in an incorrect format",IF($AA927='Control Panel'!$F$36,$AA927,IF($AA927='Control Panel'!$F$37,$AA927,IF($AA927='Control Panel'!$F$38,$AA927,IF($AA927='Control Panel'!$F$39,$AA927,IF($AA927='Control Panel'!$F$40,$AA927,IF($AA927='Control Panel'!$F$41,$AA927,"Error -- Availability entered in an incorrect format"))))))))</f>
        <v>N</v>
      </c>
    </row>
    <row r="928" spans="1:28" s="14" customFormat="1" x14ac:dyDescent="0.25">
      <c r="A928" s="7">
        <v>916</v>
      </c>
      <c r="B928" s="6"/>
      <c r="C928" s="11"/>
      <c r="D928" s="220"/>
      <c r="E928" s="11"/>
      <c r="F928" s="205" t="str">
        <f t="shared" si="28"/>
        <v>N/A</v>
      </c>
      <c r="G928" s="6"/>
      <c r="AA928" s="14" t="str">
        <f t="shared" si="29"/>
        <v/>
      </c>
      <c r="AB928" s="14" t="str">
        <f>IF(LEN($AA928)=0,"N",IF(LEN($AA928)&gt;1,"Error -- Availability entered in an incorrect format",IF($AA928='Control Panel'!$F$36,$AA928,IF($AA928='Control Panel'!$F$37,$AA928,IF($AA928='Control Panel'!$F$38,$AA928,IF($AA928='Control Panel'!$F$39,$AA928,IF($AA928='Control Panel'!$F$40,$AA928,IF($AA928='Control Panel'!$F$41,$AA928,"Error -- Availability entered in an incorrect format"))))))))</f>
        <v>N</v>
      </c>
    </row>
    <row r="929" spans="1:28" s="14" customFormat="1" x14ac:dyDescent="0.25">
      <c r="A929" s="7">
        <v>917</v>
      </c>
      <c r="B929" s="6"/>
      <c r="C929" s="11"/>
      <c r="D929" s="220"/>
      <c r="E929" s="11"/>
      <c r="F929" s="205" t="str">
        <f t="shared" si="28"/>
        <v>N/A</v>
      </c>
      <c r="G929" s="6"/>
      <c r="AA929" s="14" t="str">
        <f t="shared" si="29"/>
        <v/>
      </c>
      <c r="AB929" s="14" t="str">
        <f>IF(LEN($AA929)=0,"N",IF(LEN($AA929)&gt;1,"Error -- Availability entered in an incorrect format",IF($AA929='Control Panel'!$F$36,$AA929,IF($AA929='Control Panel'!$F$37,$AA929,IF($AA929='Control Panel'!$F$38,$AA929,IF($AA929='Control Panel'!$F$39,$AA929,IF($AA929='Control Panel'!$F$40,$AA929,IF($AA929='Control Panel'!$F$41,$AA929,"Error -- Availability entered in an incorrect format"))))))))</f>
        <v>N</v>
      </c>
    </row>
    <row r="930" spans="1:28" s="14" customFormat="1" x14ac:dyDescent="0.25">
      <c r="A930" s="7">
        <v>918</v>
      </c>
      <c r="B930" s="6"/>
      <c r="C930" s="11"/>
      <c r="D930" s="220"/>
      <c r="E930" s="11"/>
      <c r="F930" s="205" t="str">
        <f t="shared" si="28"/>
        <v>N/A</v>
      </c>
      <c r="G930" s="6"/>
      <c r="AA930" s="14" t="str">
        <f t="shared" si="29"/>
        <v/>
      </c>
      <c r="AB930" s="14" t="str">
        <f>IF(LEN($AA930)=0,"N",IF(LEN($AA930)&gt;1,"Error -- Availability entered in an incorrect format",IF($AA930='Control Panel'!$F$36,$AA930,IF($AA930='Control Panel'!$F$37,$AA930,IF($AA930='Control Panel'!$F$38,$AA930,IF($AA930='Control Panel'!$F$39,$AA930,IF($AA930='Control Panel'!$F$40,$AA930,IF($AA930='Control Panel'!$F$41,$AA930,"Error -- Availability entered in an incorrect format"))))))))</f>
        <v>N</v>
      </c>
    </row>
    <row r="931" spans="1:28" s="14" customFormat="1" x14ac:dyDescent="0.25">
      <c r="A931" s="7">
        <v>919</v>
      </c>
      <c r="B931" s="6"/>
      <c r="C931" s="11"/>
      <c r="D931" s="220"/>
      <c r="E931" s="11"/>
      <c r="F931" s="205" t="str">
        <f t="shared" si="28"/>
        <v>N/A</v>
      </c>
      <c r="G931" s="6"/>
      <c r="AA931" s="14" t="str">
        <f t="shared" si="29"/>
        <v/>
      </c>
      <c r="AB931" s="14" t="str">
        <f>IF(LEN($AA931)=0,"N",IF(LEN($AA931)&gt;1,"Error -- Availability entered in an incorrect format",IF($AA931='Control Panel'!$F$36,$AA931,IF($AA931='Control Panel'!$F$37,$AA931,IF($AA931='Control Panel'!$F$38,$AA931,IF($AA931='Control Panel'!$F$39,$AA931,IF($AA931='Control Panel'!$F$40,$AA931,IF($AA931='Control Panel'!$F$41,$AA931,"Error -- Availability entered in an incorrect format"))))))))</f>
        <v>N</v>
      </c>
    </row>
    <row r="932" spans="1:28" s="14" customFormat="1" x14ac:dyDescent="0.25">
      <c r="A932" s="7">
        <v>920</v>
      </c>
      <c r="B932" s="6"/>
      <c r="C932" s="11"/>
      <c r="D932" s="220"/>
      <c r="E932" s="11"/>
      <c r="F932" s="205" t="str">
        <f t="shared" si="28"/>
        <v>N/A</v>
      </c>
      <c r="G932" s="6"/>
      <c r="AA932" s="14" t="str">
        <f t="shared" si="29"/>
        <v/>
      </c>
      <c r="AB932" s="14" t="str">
        <f>IF(LEN($AA932)=0,"N",IF(LEN($AA932)&gt;1,"Error -- Availability entered in an incorrect format",IF($AA932='Control Panel'!$F$36,$AA932,IF($AA932='Control Panel'!$F$37,$AA932,IF($AA932='Control Panel'!$F$38,$AA932,IF($AA932='Control Panel'!$F$39,$AA932,IF($AA932='Control Panel'!$F$40,$AA932,IF($AA932='Control Panel'!$F$41,$AA932,"Error -- Availability entered in an incorrect format"))))))))</f>
        <v>N</v>
      </c>
    </row>
    <row r="933" spans="1:28" s="14" customFormat="1" x14ac:dyDescent="0.25">
      <c r="A933" s="7">
        <v>921</v>
      </c>
      <c r="B933" s="6"/>
      <c r="C933" s="11"/>
      <c r="D933" s="220"/>
      <c r="E933" s="11"/>
      <c r="F933" s="205" t="str">
        <f t="shared" si="28"/>
        <v>N/A</v>
      </c>
      <c r="G933" s="6"/>
      <c r="AA933" s="14" t="str">
        <f t="shared" si="29"/>
        <v/>
      </c>
      <c r="AB933" s="14" t="str">
        <f>IF(LEN($AA933)=0,"N",IF(LEN($AA933)&gt;1,"Error -- Availability entered in an incorrect format",IF($AA933='Control Panel'!$F$36,$AA933,IF($AA933='Control Panel'!$F$37,$AA933,IF($AA933='Control Panel'!$F$38,$AA933,IF($AA933='Control Panel'!$F$39,$AA933,IF($AA933='Control Panel'!$F$40,$AA933,IF($AA933='Control Panel'!$F$41,$AA933,"Error -- Availability entered in an incorrect format"))))))))</f>
        <v>N</v>
      </c>
    </row>
    <row r="934" spans="1:28" s="14" customFormat="1" x14ac:dyDescent="0.25">
      <c r="A934" s="7">
        <v>922</v>
      </c>
      <c r="B934" s="6"/>
      <c r="C934" s="11"/>
      <c r="D934" s="220"/>
      <c r="E934" s="11"/>
      <c r="F934" s="205" t="str">
        <f t="shared" si="28"/>
        <v>N/A</v>
      </c>
      <c r="G934" s="6"/>
      <c r="AA934" s="14" t="str">
        <f t="shared" si="29"/>
        <v/>
      </c>
      <c r="AB934" s="14" t="str">
        <f>IF(LEN($AA934)=0,"N",IF(LEN($AA934)&gt;1,"Error -- Availability entered in an incorrect format",IF($AA934='Control Panel'!$F$36,$AA934,IF($AA934='Control Panel'!$F$37,$AA934,IF($AA934='Control Panel'!$F$38,$AA934,IF($AA934='Control Panel'!$F$39,$AA934,IF($AA934='Control Panel'!$F$40,$AA934,IF($AA934='Control Panel'!$F$41,$AA934,"Error -- Availability entered in an incorrect format"))))))))</f>
        <v>N</v>
      </c>
    </row>
    <row r="935" spans="1:28" s="14" customFormat="1" x14ac:dyDescent="0.25">
      <c r="A935" s="7">
        <v>923</v>
      </c>
      <c r="B935" s="6"/>
      <c r="C935" s="11"/>
      <c r="D935" s="220"/>
      <c r="E935" s="11"/>
      <c r="F935" s="205" t="str">
        <f t="shared" si="28"/>
        <v>N/A</v>
      </c>
      <c r="G935" s="6"/>
      <c r="AA935" s="14" t="str">
        <f t="shared" si="29"/>
        <v/>
      </c>
      <c r="AB935" s="14" t="str">
        <f>IF(LEN($AA935)=0,"N",IF(LEN($AA935)&gt;1,"Error -- Availability entered in an incorrect format",IF($AA935='Control Panel'!$F$36,$AA935,IF($AA935='Control Panel'!$F$37,$AA935,IF($AA935='Control Panel'!$F$38,$AA935,IF($AA935='Control Panel'!$F$39,$AA935,IF($AA935='Control Panel'!$F$40,$AA935,IF($AA935='Control Panel'!$F$41,$AA935,"Error -- Availability entered in an incorrect format"))))))))</f>
        <v>N</v>
      </c>
    </row>
    <row r="936" spans="1:28" s="14" customFormat="1" x14ac:dyDescent="0.25">
      <c r="A936" s="7">
        <v>924</v>
      </c>
      <c r="B936" s="6"/>
      <c r="C936" s="11"/>
      <c r="D936" s="220"/>
      <c r="E936" s="11"/>
      <c r="F936" s="205" t="str">
        <f t="shared" si="28"/>
        <v>N/A</v>
      </c>
      <c r="G936" s="6"/>
      <c r="AA936" s="14" t="str">
        <f t="shared" si="29"/>
        <v/>
      </c>
      <c r="AB936" s="14" t="str">
        <f>IF(LEN($AA936)=0,"N",IF(LEN($AA936)&gt;1,"Error -- Availability entered in an incorrect format",IF($AA936='Control Panel'!$F$36,$AA936,IF($AA936='Control Panel'!$F$37,$AA936,IF($AA936='Control Panel'!$F$38,$AA936,IF($AA936='Control Panel'!$F$39,$AA936,IF($AA936='Control Panel'!$F$40,$AA936,IF($AA936='Control Panel'!$F$41,$AA936,"Error -- Availability entered in an incorrect format"))))))))</f>
        <v>N</v>
      </c>
    </row>
    <row r="937" spans="1:28" s="14" customFormat="1" x14ac:dyDescent="0.25">
      <c r="A937" s="7">
        <v>925</v>
      </c>
      <c r="B937" s="6"/>
      <c r="C937" s="11"/>
      <c r="D937" s="220"/>
      <c r="E937" s="11"/>
      <c r="F937" s="205" t="str">
        <f t="shared" si="28"/>
        <v>N/A</v>
      </c>
      <c r="G937" s="6"/>
      <c r="AA937" s="14" t="str">
        <f t="shared" si="29"/>
        <v/>
      </c>
      <c r="AB937" s="14" t="str">
        <f>IF(LEN($AA937)=0,"N",IF(LEN($AA937)&gt;1,"Error -- Availability entered in an incorrect format",IF($AA937='Control Panel'!$F$36,$AA937,IF($AA937='Control Panel'!$F$37,$AA937,IF($AA937='Control Panel'!$F$38,$AA937,IF($AA937='Control Panel'!$F$39,$AA937,IF($AA937='Control Panel'!$F$40,$AA937,IF($AA937='Control Panel'!$F$41,$AA937,"Error -- Availability entered in an incorrect format"))))))))</f>
        <v>N</v>
      </c>
    </row>
    <row r="938" spans="1:28" s="14" customFormat="1" x14ac:dyDescent="0.25">
      <c r="A938" s="7">
        <v>926</v>
      </c>
      <c r="B938" s="6"/>
      <c r="C938" s="11"/>
      <c r="D938" s="220"/>
      <c r="E938" s="11"/>
      <c r="F938" s="205" t="str">
        <f t="shared" si="28"/>
        <v>N/A</v>
      </c>
      <c r="G938" s="6"/>
      <c r="AA938" s="14" t="str">
        <f t="shared" si="29"/>
        <v/>
      </c>
      <c r="AB938" s="14" t="str">
        <f>IF(LEN($AA938)=0,"N",IF(LEN($AA938)&gt;1,"Error -- Availability entered in an incorrect format",IF($AA938='Control Panel'!$F$36,$AA938,IF($AA938='Control Panel'!$F$37,$AA938,IF($AA938='Control Panel'!$F$38,$AA938,IF($AA938='Control Panel'!$F$39,$AA938,IF($AA938='Control Panel'!$F$40,$AA938,IF($AA938='Control Panel'!$F$41,$AA938,"Error -- Availability entered in an incorrect format"))))))))</f>
        <v>N</v>
      </c>
    </row>
    <row r="939" spans="1:28" s="14" customFormat="1" x14ac:dyDescent="0.25">
      <c r="A939" s="7">
        <v>927</v>
      </c>
      <c r="B939" s="6"/>
      <c r="C939" s="11"/>
      <c r="D939" s="220"/>
      <c r="E939" s="11"/>
      <c r="F939" s="205" t="str">
        <f t="shared" si="28"/>
        <v>N/A</v>
      </c>
      <c r="G939" s="6"/>
      <c r="AA939" s="14" t="str">
        <f t="shared" si="29"/>
        <v/>
      </c>
      <c r="AB939" s="14" t="str">
        <f>IF(LEN($AA939)=0,"N",IF(LEN($AA939)&gt;1,"Error -- Availability entered in an incorrect format",IF($AA939='Control Panel'!$F$36,$AA939,IF($AA939='Control Panel'!$F$37,$AA939,IF($AA939='Control Panel'!$F$38,$AA939,IF($AA939='Control Panel'!$F$39,$AA939,IF($AA939='Control Panel'!$F$40,$AA939,IF($AA939='Control Panel'!$F$41,$AA939,"Error -- Availability entered in an incorrect format"))))))))</f>
        <v>N</v>
      </c>
    </row>
    <row r="940" spans="1:28" s="14" customFormat="1" x14ac:dyDescent="0.25">
      <c r="A940" s="7">
        <v>928</v>
      </c>
      <c r="B940" s="6"/>
      <c r="C940" s="11"/>
      <c r="D940" s="220"/>
      <c r="E940" s="11"/>
      <c r="F940" s="205" t="str">
        <f t="shared" si="28"/>
        <v>N/A</v>
      </c>
      <c r="G940" s="6"/>
      <c r="AA940" s="14" t="str">
        <f t="shared" si="29"/>
        <v/>
      </c>
      <c r="AB940" s="14" t="str">
        <f>IF(LEN($AA940)=0,"N",IF(LEN($AA940)&gt;1,"Error -- Availability entered in an incorrect format",IF($AA940='Control Panel'!$F$36,$AA940,IF($AA940='Control Panel'!$F$37,$AA940,IF($AA940='Control Panel'!$F$38,$AA940,IF($AA940='Control Panel'!$F$39,$AA940,IF($AA940='Control Panel'!$F$40,$AA940,IF($AA940='Control Panel'!$F$41,$AA940,"Error -- Availability entered in an incorrect format"))))))))</f>
        <v>N</v>
      </c>
    </row>
    <row r="941" spans="1:28" s="14" customFormat="1" x14ac:dyDescent="0.25">
      <c r="A941" s="7">
        <v>929</v>
      </c>
      <c r="B941" s="6"/>
      <c r="C941" s="11"/>
      <c r="D941" s="220"/>
      <c r="E941" s="11"/>
      <c r="F941" s="205" t="str">
        <f t="shared" si="28"/>
        <v>N/A</v>
      </c>
      <c r="G941" s="6"/>
      <c r="AA941" s="14" t="str">
        <f t="shared" si="29"/>
        <v/>
      </c>
      <c r="AB941" s="14" t="str">
        <f>IF(LEN($AA941)=0,"N",IF(LEN($AA941)&gt;1,"Error -- Availability entered in an incorrect format",IF($AA941='Control Panel'!$F$36,$AA941,IF($AA941='Control Panel'!$F$37,$AA941,IF($AA941='Control Panel'!$F$38,$AA941,IF($AA941='Control Panel'!$F$39,$AA941,IF($AA941='Control Panel'!$F$40,$AA941,IF($AA941='Control Panel'!$F$41,$AA941,"Error -- Availability entered in an incorrect format"))))))))</f>
        <v>N</v>
      </c>
    </row>
    <row r="942" spans="1:28" s="14" customFormat="1" x14ac:dyDescent="0.25">
      <c r="A942" s="7">
        <v>930</v>
      </c>
      <c r="B942" s="6"/>
      <c r="C942" s="11"/>
      <c r="D942" s="220"/>
      <c r="E942" s="11"/>
      <c r="F942" s="205" t="str">
        <f t="shared" si="28"/>
        <v>N/A</v>
      </c>
      <c r="G942" s="6"/>
      <c r="AA942" s="14" t="str">
        <f t="shared" si="29"/>
        <v/>
      </c>
      <c r="AB942" s="14" t="str">
        <f>IF(LEN($AA942)=0,"N",IF(LEN($AA942)&gt;1,"Error -- Availability entered in an incorrect format",IF($AA942='Control Panel'!$F$36,$AA942,IF($AA942='Control Panel'!$F$37,$AA942,IF($AA942='Control Panel'!$F$38,$AA942,IF($AA942='Control Panel'!$F$39,$AA942,IF($AA942='Control Panel'!$F$40,$AA942,IF($AA942='Control Panel'!$F$41,$AA942,"Error -- Availability entered in an incorrect format"))))))))</f>
        <v>N</v>
      </c>
    </row>
    <row r="943" spans="1:28" s="14" customFormat="1" x14ac:dyDescent="0.25">
      <c r="A943" s="7">
        <v>931</v>
      </c>
      <c r="B943" s="6"/>
      <c r="C943" s="11"/>
      <c r="D943" s="220"/>
      <c r="E943" s="11"/>
      <c r="F943" s="205" t="str">
        <f t="shared" si="28"/>
        <v>N/A</v>
      </c>
      <c r="G943" s="6"/>
      <c r="AA943" s="14" t="str">
        <f t="shared" si="29"/>
        <v/>
      </c>
      <c r="AB943" s="14" t="str">
        <f>IF(LEN($AA943)=0,"N",IF(LEN($AA943)&gt;1,"Error -- Availability entered in an incorrect format",IF($AA943='Control Panel'!$F$36,$AA943,IF($AA943='Control Panel'!$F$37,$AA943,IF($AA943='Control Panel'!$F$38,$AA943,IF($AA943='Control Panel'!$F$39,$AA943,IF($AA943='Control Panel'!$F$40,$AA943,IF($AA943='Control Panel'!$F$41,$AA943,"Error -- Availability entered in an incorrect format"))))))))</f>
        <v>N</v>
      </c>
    </row>
    <row r="944" spans="1:28" s="14" customFormat="1" x14ac:dyDescent="0.25">
      <c r="A944" s="7">
        <v>932</v>
      </c>
      <c r="B944" s="6"/>
      <c r="C944" s="11"/>
      <c r="D944" s="220"/>
      <c r="E944" s="11"/>
      <c r="F944" s="205" t="str">
        <f t="shared" si="28"/>
        <v>N/A</v>
      </c>
      <c r="G944" s="6"/>
      <c r="AA944" s="14" t="str">
        <f t="shared" si="29"/>
        <v/>
      </c>
      <c r="AB944" s="14" t="str">
        <f>IF(LEN($AA944)=0,"N",IF(LEN($AA944)&gt;1,"Error -- Availability entered in an incorrect format",IF($AA944='Control Panel'!$F$36,$AA944,IF($AA944='Control Panel'!$F$37,$AA944,IF($AA944='Control Panel'!$F$38,$AA944,IF($AA944='Control Panel'!$F$39,$AA944,IF($AA944='Control Panel'!$F$40,$AA944,IF($AA944='Control Panel'!$F$41,$AA944,"Error -- Availability entered in an incorrect format"))))))))</f>
        <v>N</v>
      </c>
    </row>
    <row r="945" spans="1:28" s="14" customFormat="1" x14ac:dyDescent="0.25">
      <c r="A945" s="7">
        <v>933</v>
      </c>
      <c r="B945" s="6"/>
      <c r="C945" s="11"/>
      <c r="D945" s="220"/>
      <c r="E945" s="11"/>
      <c r="F945" s="205" t="str">
        <f t="shared" si="28"/>
        <v>N/A</v>
      </c>
      <c r="G945" s="6"/>
      <c r="AA945" s="14" t="str">
        <f t="shared" si="29"/>
        <v/>
      </c>
      <c r="AB945" s="14" t="str">
        <f>IF(LEN($AA945)=0,"N",IF(LEN($AA945)&gt;1,"Error -- Availability entered in an incorrect format",IF($AA945='Control Panel'!$F$36,$AA945,IF($AA945='Control Panel'!$F$37,$AA945,IF($AA945='Control Panel'!$F$38,$AA945,IF($AA945='Control Panel'!$F$39,$AA945,IF($AA945='Control Panel'!$F$40,$AA945,IF($AA945='Control Panel'!$F$41,$AA945,"Error -- Availability entered in an incorrect format"))))))))</f>
        <v>N</v>
      </c>
    </row>
    <row r="946" spans="1:28" s="14" customFormat="1" x14ac:dyDescent="0.25">
      <c r="A946" s="7">
        <v>934</v>
      </c>
      <c r="B946" s="6"/>
      <c r="C946" s="11"/>
      <c r="D946" s="220"/>
      <c r="E946" s="11"/>
      <c r="F946" s="205" t="str">
        <f t="shared" si="28"/>
        <v>N/A</v>
      </c>
      <c r="G946" s="6"/>
      <c r="AA946" s="14" t="str">
        <f t="shared" si="29"/>
        <v/>
      </c>
      <c r="AB946" s="14" t="str">
        <f>IF(LEN($AA946)=0,"N",IF(LEN($AA946)&gt;1,"Error -- Availability entered in an incorrect format",IF($AA946='Control Panel'!$F$36,$AA946,IF($AA946='Control Panel'!$F$37,$AA946,IF($AA946='Control Panel'!$F$38,$AA946,IF($AA946='Control Panel'!$F$39,$AA946,IF($AA946='Control Panel'!$F$40,$AA946,IF($AA946='Control Panel'!$F$41,$AA946,"Error -- Availability entered in an incorrect format"))))))))</f>
        <v>N</v>
      </c>
    </row>
    <row r="947" spans="1:28" s="14" customFormat="1" x14ac:dyDescent="0.25">
      <c r="A947" s="7">
        <v>935</v>
      </c>
      <c r="B947" s="6"/>
      <c r="C947" s="11"/>
      <c r="D947" s="220"/>
      <c r="E947" s="11"/>
      <c r="F947" s="205" t="str">
        <f t="shared" si="28"/>
        <v>N/A</v>
      </c>
      <c r="G947" s="6"/>
      <c r="AA947" s="14" t="str">
        <f t="shared" si="29"/>
        <v/>
      </c>
      <c r="AB947" s="14" t="str">
        <f>IF(LEN($AA947)=0,"N",IF(LEN($AA947)&gt;1,"Error -- Availability entered in an incorrect format",IF($AA947='Control Panel'!$F$36,$AA947,IF($AA947='Control Panel'!$F$37,$AA947,IF($AA947='Control Panel'!$F$38,$AA947,IF($AA947='Control Panel'!$F$39,$AA947,IF($AA947='Control Panel'!$F$40,$AA947,IF($AA947='Control Panel'!$F$41,$AA947,"Error -- Availability entered in an incorrect format"))))))))</f>
        <v>N</v>
      </c>
    </row>
    <row r="948" spans="1:28" s="14" customFormat="1" x14ac:dyDescent="0.25">
      <c r="A948" s="7">
        <v>936</v>
      </c>
      <c r="B948" s="6"/>
      <c r="C948" s="11"/>
      <c r="D948" s="220"/>
      <c r="E948" s="11"/>
      <c r="F948" s="205" t="str">
        <f t="shared" si="28"/>
        <v>N/A</v>
      </c>
      <c r="G948" s="6"/>
      <c r="AA948" s="14" t="str">
        <f t="shared" si="29"/>
        <v/>
      </c>
      <c r="AB948" s="14" t="str">
        <f>IF(LEN($AA948)=0,"N",IF(LEN($AA948)&gt;1,"Error -- Availability entered in an incorrect format",IF($AA948='Control Panel'!$F$36,$AA948,IF($AA948='Control Panel'!$F$37,$AA948,IF($AA948='Control Panel'!$F$38,$AA948,IF($AA948='Control Panel'!$F$39,$AA948,IF($AA948='Control Panel'!$F$40,$AA948,IF($AA948='Control Panel'!$F$41,$AA948,"Error -- Availability entered in an incorrect format"))))))))</f>
        <v>N</v>
      </c>
    </row>
    <row r="949" spans="1:28" s="14" customFormat="1" x14ac:dyDescent="0.25">
      <c r="A949" s="7">
        <v>937</v>
      </c>
      <c r="B949" s="6"/>
      <c r="C949" s="11"/>
      <c r="D949" s="220"/>
      <c r="E949" s="11"/>
      <c r="F949" s="205" t="str">
        <f t="shared" si="28"/>
        <v>N/A</v>
      </c>
      <c r="G949" s="6"/>
      <c r="AA949" s="14" t="str">
        <f t="shared" si="29"/>
        <v/>
      </c>
      <c r="AB949" s="14" t="str">
        <f>IF(LEN($AA949)=0,"N",IF(LEN($AA949)&gt;1,"Error -- Availability entered in an incorrect format",IF($AA949='Control Panel'!$F$36,$AA949,IF($AA949='Control Panel'!$F$37,$AA949,IF($AA949='Control Panel'!$F$38,$AA949,IF($AA949='Control Panel'!$F$39,$AA949,IF($AA949='Control Panel'!$F$40,$AA949,IF($AA949='Control Panel'!$F$41,$AA949,"Error -- Availability entered in an incorrect format"))))))))</f>
        <v>N</v>
      </c>
    </row>
    <row r="950" spans="1:28" s="14" customFormat="1" x14ac:dyDescent="0.25">
      <c r="A950" s="7">
        <v>938</v>
      </c>
      <c r="B950" s="6"/>
      <c r="C950" s="11"/>
      <c r="D950" s="220"/>
      <c r="E950" s="11"/>
      <c r="F950" s="205" t="str">
        <f t="shared" si="28"/>
        <v>N/A</v>
      </c>
      <c r="G950" s="6"/>
      <c r="AA950" s="14" t="str">
        <f t="shared" si="29"/>
        <v/>
      </c>
      <c r="AB950" s="14" t="str">
        <f>IF(LEN($AA950)=0,"N",IF(LEN($AA950)&gt;1,"Error -- Availability entered in an incorrect format",IF($AA950='Control Panel'!$F$36,$AA950,IF($AA950='Control Panel'!$F$37,$AA950,IF($AA950='Control Panel'!$F$38,$AA950,IF($AA950='Control Panel'!$F$39,$AA950,IF($AA950='Control Panel'!$F$40,$AA950,IF($AA950='Control Panel'!$F$41,$AA950,"Error -- Availability entered in an incorrect format"))))))))</f>
        <v>N</v>
      </c>
    </row>
    <row r="951" spans="1:28" s="14" customFormat="1" x14ac:dyDescent="0.25">
      <c r="A951" s="7">
        <v>939</v>
      </c>
      <c r="B951" s="6"/>
      <c r="C951" s="11"/>
      <c r="D951" s="220"/>
      <c r="E951" s="11"/>
      <c r="F951" s="205" t="str">
        <f t="shared" si="28"/>
        <v>N/A</v>
      </c>
      <c r="G951" s="6"/>
      <c r="AA951" s="14" t="str">
        <f t="shared" si="29"/>
        <v/>
      </c>
      <c r="AB951" s="14" t="str">
        <f>IF(LEN($AA951)=0,"N",IF(LEN($AA951)&gt;1,"Error -- Availability entered in an incorrect format",IF($AA951='Control Panel'!$F$36,$AA951,IF($AA951='Control Panel'!$F$37,$AA951,IF($AA951='Control Panel'!$F$38,$AA951,IF($AA951='Control Panel'!$F$39,$AA951,IF($AA951='Control Panel'!$F$40,$AA951,IF($AA951='Control Panel'!$F$41,$AA951,"Error -- Availability entered in an incorrect format"))))))))</f>
        <v>N</v>
      </c>
    </row>
    <row r="952" spans="1:28" s="14" customFormat="1" x14ac:dyDescent="0.25">
      <c r="A952" s="7">
        <v>940</v>
      </c>
      <c r="B952" s="6"/>
      <c r="C952" s="11"/>
      <c r="D952" s="220"/>
      <c r="E952" s="11"/>
      <c r="F952" s="205" t="str">
        <f t="shared" si="28"/>
        <v>N/A</v>
      </c>
      <c r="G952" s="6"/>
      <c r="AA952" s="14" t="str">
        <f t="shared" si="29"/>
        <v/>
      </c>
      <c r="AB952" s="14" t="str">
        <f>IF(LEN($AA952)=0,"N",IF(LEN($AA952)&gt;1,"Error -- Availability entered in an incorrect format",IF($AA952='Control Panel'!$F$36,$AA952,IF($AA952='Control Panel'!$F$37,$AA952,IF($AA952='Control Panel'!$F$38,$AA952,IF($AA952='Control Panel'!$F$39,$AA952,IF($AA952='Control Panel'!$F$40,$AA952,IF($AA952='Control Panel'!$F$41,$AA952,"Error -- Availability entered in an incorrect format"))))))))</f>
        <v>N</v>
      </c>
    </row>
    <row r="953" spans="1:28" s="14" customFormat="1" x14ac:dyDescent="0.25">
      <c r="A953" s="7">
        <v>941</v>
      </c>
      <c r="B953" s="6"/>
      <c r="C953" s="11"/>
      <c r="D953" s="220"/>
      <c r="E953" s="11"/>
      <c r="F953" s="205" t="str">
        <f t="shared" si="28"/>
        <v>N/A</v>
      </c>
      <c r="G953" s="6"/>
      <c r="AA953" s="14" t="str">
        <f t="shared" si="29"/>
        <v/>
      </c>
      <c r="AB953" s="14" t="str">
        <f>IF(LEN($AA953)=0,"N",IF(LEN($AA953)&gt;1,"Error -- Availability entered in an incorrect format",IF($AA953='Control Panel'!$F$36,$AA953,IF($AA953='Control Panel'!$F$37,$AA953,IF($AA953='Control Panel'!$F$38,$AA953,IF($AA953='Control Panel'!$F$39,$AA953,IF($AA953='Control Panel'!$F$40,$AA953,IF($AA953='Control Panel'!$F$41,$AA953,"Error -- Availability entered in an incorrect format"))))))))</f>
        <v>N</v>
      </c>
    </row>
    <row r="954" spans="1:28" s="14" customFormat="1" x14ac:dyDescent="0.25">
      <c r="A954" s="7">
        <v>942</v>
      </c>
      <c r="B954" s="6"/>
      <c r="C954" s="11"/>
      <c r="D954" s="220"/>
      <c r="E954" s="11"/>
      <c r="F954" s="205" t="str">
        <f t="shared" si="28"/>
        <v>N/A</v>
      </c>
      <c r="G954" s="6"/>
      <c r="AA954" s="14" t="str">
        <f t="shared" si="29"/>
        <v/>
      </c>
      <c r="AB954" s="14" t="str">
        <f>IF(LEN($AA954)=0,"N",IF(LEN($AA954)&gt;1,"Error -- Availability entered in an incorrect format",IF($AA954='Control Panel'!$F$36,$AA954,IF($AA954='Control Panel'!$F$37,$AA954,IF($AA954='Control Panel'!$F$38,$AA954,IF($AA954='Control Panel'!$F$39,$AA954,IF($AA954='Control Panel'!$F$40,$AA954,IF($AA954='Control Panel'!$F$41,$AA954,"Error -- Availability entered in an incorrect format"))))))))</f>
        <v>N</v>
      </c>
    </row>
    <row r="955" spans="1:28" s="14" customFormat="1" x14ac:dyDescent="0.25">
      <c r="A955" s="7">
        <v>943</v>
      </c>
      <c r="B955" s="6"/>
      <c r="C955" s="11"/>
      <c r="D955" s="220"/>
      <c r="E955" s="11"/>
      <c r="F955" s="205" t="str">
        <f t="shared" si="28"/>
        <v>N/A</v>
      </c>
      <c r="G955" s="6"/>
      <c r="AA955" s="14" t="str">
        <f t="shared" si="29"/>
        <v/>
      </c>
      <c r="AB955" s="14" t="str">
        <f>IF(LEN($AA955)=0,"N",IF(LEN($AA955)&gt;1,"Error -- Availability entered in an incorrect format",IF($AA955='Control Panel'!$F$36,$AA955,IF($AA955='Control Panel'!$F$37,$AA955,IF($AA955='Control Panel'!$F$38,$AA955,IF($AA955='Control Panel'!$F$39,$AA955,IF($AA955='Control Panel'!$F$40,$AA955,IF($AA955='Control Panel'!$F$41,$AA955,"Error -- Availability entered in an incorrect format"))))))))</f>
        <v>N</v>
      </c>
    </row>
    <row r="956" spans="1:28" s="14" customFormat="1" x14ac:dyDescent="0.25">
      <c r="A956" s="7">
        <v>944</v>
      </c>
      <c r="B956" s="6"/>
      <c r="C956" s="11"/>
      <c r="D956" s="220"/>
      <c r="E956" s="11"/>
      <c r="F956" s="205" t="str">
        <f t="shared" si="28"/>
        <v>N/A</v>
      </c>
      <c r="G956" s="6"/>
      <c r="AA956" s="14" t="str">
        <f t="shared" si="29"/>
        <v/>
      </c>
      <c r="AB956" s="14" t="str">
        <f>IF(LEN($AA956)=0,"N",IF(LEN($AA956)&gt;1,"Error -- Availability entered in an incorrect format",IF($AA956='Control Panel'!$F$36,$AA956,IF($AA956='Control Panel'!$F$37,$AA956,IF($AA956='Control Panel'!$F$38,$AA956,IF($AA956='Control Panel'!$F$39,$AA956,IF($AA956='Control Panel'!$F$40,$AA956,IF($AA956='Control Panel'!$F$41,$AA956,"Error -- Availability entered in an incorrect format"))))))))</f>
        <v>N</v>
      </c>
    </row>
    <row r="957" spans="1:28" s="14" customFormat="1" x14ac:dyDescent="0.25">
      <c r="A957" s="7">
        <v>945</v>
      </c>
      <c r="B957" s="6"/>
      <c r="C957" s="11"/>
      <c r="D957" s="220"/>
      <c r="E957" s="11"/>
      <c r="F957" s="205" t="str">
        <f t="shared" si="28"/>
        <v>N/A</v>
      </c>
      <c r="G957" s="6"/>
      <c r="AA957" s="14" t="str">
        <f t="shared" si="29"/>
        <v/>
      </c>
      <c r="AB957" s="14" t="str">
        <f>IF(LEN($AA957)=0,"N",IF(LEN($AA957)&gt;1,"Error -- Availability entered in an incorrect format",IF($AA957='Control Panel'!$F$36,$AA957,IF($AA957='Control Panel'!$F$37,$AA957,IF($AA957='Control Panel'!$F$38,$AA957,IF($AA957='Control Panel'!$F$39,$AA957,IF($AA957='Control Panel'!$F$40,$AA957,IF($AA957='Control Panel'!$F$41,$AA957,"Error -- Availability entered in an incorrect format"))))))))</f>
        <v>N</v>
      </c>
    </row>
    <row r="958" spans="1:28" s="14" customFormat="1" x14ac:dyDescent="0.25">
      <c r="A958" s="7">
        <v>946</v>
      </c>
      <c r="B958" s="6"/>
      <c r="C958" s="11"/>
      <c r="D958" s="220"/>
      <c r="E958" s="11"/>
      <c r="F958" s="205" t="str">
        <f t="shared" si="28"/>
        <v>N/A</v>
      </c>
      <c r="G958" s="6"/>
      <c r="AA958" s="14" t="str">
        <f t="shared" si="29"/>
        <v/>
      </c>
      <c r="AB958" s="14" t="str">
        <f>IF(LEN($AA958)=0,"N",IF(LEN($AA958)&gt;1,"Error -- Availability entered in an incorrect format",IF($AA958='Control Panel'!$F$36,$AA958,IF($AA958='Control Panel'!$F$37,$AA958,IF($AA958='Control Panel'!$F$38,$AA958,IF($AA958='Control Panel'!$F$39,$AA958,IF($AA958='Control Panel'!$F$40,$AA958,IF($AA958='Control Panel'!$F$41,$AA958,"Error -- Availability entered in an incorrect format"))))))))</f>
        <v>N</v>
      </c>
    </row>
    <row r="959" spans="1:28" s="14" customFormat="1" x14ac:dyDescent="0.25">
      <c r="A959" s="7">
        <v>947</v>
      </c>
      <c r="B959" s="6"/>
      <c r="C959" s="11"/>
      <c r="D959" s="220"/>
      <c r="E959" s="11"/>
      <c r="F959" s="205" t="str">
        <f t="shared" si="28"/>
        <v>N/A</v>
      </c>
      <c r="G959" s="6"/>
      <c r="AA959" s="14" t="str">
        <f t="shared" si="29"/>
        <v/>
      </c>
      <c r="AB959" s="14" t="str">
        <f>IF(LEN($AA959)=0,"N",IF(LEN($AA959)&gt;1,"Error -- Availability entered in an incorrect format",IF($AA959='Control Panel'!$F$36,$AA959,IF($AA959='Control Panel'!$F$37,$AA959,IF($AA959='Control Panel'!$F$38,$AA959,IF($AA959='Control Panel'!$F$39,$AA959,IF($AA959='Control Panel'!$F$40,$AA959,IF($AA959='Control Panel'!$F$41,$AA959,"Error -- Availability entered in an incorrect format"))))))))</f>
        <v>N</v>
      </c>
    </row>
    <row r="960" spans="1:28" s="14" customFormat="1" x14ac:dyDescent="0.25">
      <c r="A960" s="7">
        <v>948</v>
      </c>
      <c r="B960" s="6"/>
      <c r="C960" s="11"/>
      <c r="D960" s="220"/>
      <c r="E960" s="11"/>
      <c r="F960" s="205" t="str">
        <f t="shared" si="28"/>
        <v>N/A</v>
      </c>
      <c r="G960" s="6"/>
      <c r="AA960" s="14" t="str">
        <f t="shared" si="29"/>
        <v/>
      </c>
      <c r="AB960" s="14" t="str">
        <f>IF(LEN($AA960)=0,"N",IF(LEN($AA960)&gt;1,"Error -- Availability entered in an incorrect format",IF($AA960='Control Panel'!$F$36,$AA960,IF($AA960='Control Panel'!$F$37,$AA960,IF($AA960='Control Panel'!$F$38,$AA960,IF($AA960='Control Panel'!$F$39,$AA960,IF($AA960='Control Panel'!$F$40,$AA960,IF($AA960='Control Panel'!$F$41,$AA960,"Error -- Availability entered in an incorrect format"))))))))</f>
        <v>N</v>
      </c>
    </row>
    <row r="961" spans="1:28" s="14" customFormat="1" x14ac:dyDescent="0.25">
      <c r="A961" s="7">
        <v>949</v>
      </c>
      <c r="B961" s="6"/>
      <c r="C961" s="11"/>
      <c r="D961" s="220"/>
      <c r="E961" s="11"/>
      <c r="F961" s="205" t="str">
        <f t="shared" si="28"/>
        <v>N/A</v>
      </c>
      <c r="G961" s="6"/>
      <c r="AA961" s="14" t="str">
        <f t="shared" si="29"/>
        <v/>
      </c>
      <c r="AB961" s="14" t="str">
        <f>IF(LEN($AA961)=0,"N",IF(LEN($AA961)&gt;1,"Error -- Availability entered in an incorrect format",IF($AA961='Control Panel'!$F$36,$AA961,IF($AA961='Control Panel'!$F$37,$AA961,IF($AA961='Control Panel'!$F$38,$AA961,IF($AA961='Control Panel'!$F$39,$AA961,IF($AA961='Control Panel'!$F$40,$AA961,IF($AA961='Control Panel'!$F$41,$AA961,"Error -- Availability entered in an incorrect format"))))))))</f>
        <v>N</v>
      </c>
    </row>
    <row r="962" spans="1:28" s="14" customFormat="1" x14ac:dyDescent="0.25">
      <c r="A962" s="7">
        <v>950</v>
      </c>
      <c r="B962" s="6"/>
      <c r="C962" s="11"/>
      <c r="D962" s="220"/>
      <c r="E962" s="11"/>
      <c r="F962" s="205" t="str">
        <f t="shared" si="28"/>
        <v>N/A</v>
      </c>
      <c r="G962" s="6"/>
      <c r="AA962" s="14" t="str">
        <f t="shared" si="29"/>
        <v/>
      </c>
      <c r="AB962" s="14" t="str">
        <f>IF(LEN($AA962)=0,"N",IF(LEN($AA962)&gt;1,"Error -- Availability entered in an incorrect format",IF($AA962='Control Panel'!$F$36,$AA962,IF($AA962='Control Panel'!$F$37,$AA962,IF($AA962='Control Panel'!$F$38,$AA962,IF($AA962='Control Panel'!$F$39,$AA962,IF($AA962='Control Panel'!$F$40,$AA962,IF($AA962='Control Panel'!$F$41,$AA962,"Error -- Availability entered in an incorrect format"))))))))</f>
        <v>N</v>
      </c>
    </row>
    <row r="963" spans="1:28" s="14" customFormat="1" x14ac:dyDescent="0.25">
      <c r="A963" s="7">
        <v>951</v>
      </c>
      <c r="B963" s="6"/>
      <c r="C963" s="11"/>
      <c r="D963" s="220"/>
      <c r="E963" s="11"/>
      <c r="F963" s="205" t="str">
        <f t="shared" si="28"/>
        <v>N/A</v>
      </c>
      <c r="G963" s="6"/>
      <c r="AA963" s="14" t="str">
        <f t="shared" si="29"/>
        <v/>
      </c>
      <c r="AB963" s="14" t="str">
        <f>IF(LEN($AA963)=0,"N",IF(LEN($AA963)&gt;1,"Error -- Availability entered in an incorrect format",IF($AA963='Control Panel'!$F$36,$AA963,IF($AA963='Control Panel'!$F$37,$AA963,IF($AA963='Control Panel'!$F$38,$AA963,IF($AA963='Control Panel'!$F$39,$AA963,IF($AA963='Control Panel'!$F$40,$AA963,IF($AA963='Control Panel'!$F$41,$AA963,"Error -- Availability entered in an incorrect format"))))))))</f>
        <v>N</v>
      </c>
    </row>
    <row r="964" spans="1:28" s="14" customFormat="1" x14ac:dyDescent="0.25">
      <c r="A964" s="7">
        <v>952</v>
      </c>
      <c r="B964" s="6"/>
      <c r="C964" s="11"/>
      <c r="D964" s="220"/>
      <c r="E964" s="11"/>
      <c r="F964" s="205" t="str">
        <f t="shared" si="28"/>
        <v>N/A</v>
      </c>
      <c r="G964" s="6"/>
      <c r="AA964" s="14" t="str">
        <f t="shared" si="29"/>
        <v/>
      </c>
      <c r="AB964" s="14" t="str">
        <f>IF(LEN($AA964)=0,"N",IF(LEN($AA964)&gt;1,"Error -- Availability entered in an incorrect format",IF($AA964='Control Panel'!$F$36,$AA964,IF($AA964='Control Panel'!$F$37,$AA964,IF($AA964='Control Panel'!$F$38,$AA964,IF($AA964='Control Panel'!$F$39,$AA964,IF($AA964='Control Panel'!$F$40,$AA964,IF($AA964='Control Panel'!$F$41,$AA964,"Error -- Availability entered in an incorrect format"))))))))</f>
        <v>N</v>
      </c>
    </row>
    <row r="965" spans="1:28" s="14" customFormat="1" x14ac:dyDescent="0.25">
      <c r="A965" s="7">
        <v>953</v>
      </c>
      <c r="B965" s="6"/>
      <c r="C965" s="11"/>
      <c r="D965" s="220"/>
      <c r="E965" s="11"/>
      <c r="F965" s="205" t="str">
        <f t="shared" si="28"/>
        <v>N/A</v>
      </c>
      <c r="G965" s="6"/>
      <c r="AA965" s="14" t="str">
        <f t="shared" si="29"/>
        <v/>
      </c>
      <c r="AB965" s="14" t="str">
        <f>IF(LEN($AA965)=0,"N",IF(LEN($AA965)&gt;1,"Error -- Availability entered in an incorrect format",IF($AA965='Control Panel'!$F$36,$AA965,IF($AA965='Control Panel'!$F$37,$AA965,IF($AA965='Control Panel'!$F$38,$AA965,IF($AA965='Control Panel'!$F$39,$AA965,IF($AA965='Control Panel'!$F$40,$AA965,IF($AA965='Control Panel'!$F$41,$AA965,"Error -- Availability entered in an incorrect format"))))))))</f>
        <v>N</v>
      </c>
    </row>
    <row r="966" spans="1:28" s="14" customFormat="1" x14ac:dyDescent="0.25">
      <c r="A966" s="7">
        <v>954</v>
      </c>
      <c r="B966" s="6"/>
      <c r="C966" s="11"/>
      <c r="D966" s="220"/>
      <c r="E966" s="11"/>
      <c r="F966" s="205" t="str">
        <f t="shared" si="28"/>
        <v>N/A</v>
      </c>
      <c r="G966" s="6"/>
      <c r="AA966" s="14" t="str">
        <f t="shared" si="29"/>
        <v/>
      </c>
      <c r="AB966" s="14" t="str">
        <f>IF(LEN($AA966)=0,"N",IF(LEN($AA966)&gt;1,"Error -- Availability entered in an incorrect format",IF($AA966='Control Panel'!$F$36,$AA966,IF($AA966='Control Panel'!$F$37,$AA966,IF($AA966='Control Panel'!$F$38,$AA966,IF($AA966='Control Panel'!$F$39,$AA966,IF($AA966='Control Panel'!$F$40,$AA966,IF($AA966='Control Panel'!$F$41,$AA966,"Error -- Availability entered in an incorrect format"))))))))</f>
        <v>N</v>
      </c>
    </row>
    <row r="967" spans="1:28" s="14" customFormat="1" x14ac:dyDescent="0.25">
      <c r="A967" s="7">
        <v>955</v>
      </c>
      <c r="B967" s="6"/>
      <c r="C967" s="11"/>
      <c r="D967" s="220"/>
      <c r="E967" s="11"/>
      <c r="F967" s="205" t="str">
        <f t="shared" si="28"/>
        <v>N/A</v>
      </c>
      <c r="G967" s="6"/>
      <c r="AA967" s="14" t="str">
        <f t="shared" si="29"/>
        <v/>
      </c>
      <c r="AB967" s="14" t="str">
        <f>IF(LEN($AA967)=0,"N",IF(LEN($AA967)&gt;1,"Error -- Availability entered in an incorrect format",IF($AA967='Control Panel'!$F$36,$AA967,IF($AA967='Control Panel'!$F$37,$AA967,IF($AA967='Control Panel'!$F$38,$AA967,IF($AA967='Control Panel'!$F$39,$AA967,IF($AA967='Control Panel'!$F$40,$AA967,IF($AA967='Control Panel'!$F$41,$AA967,"Error -- Availability entered in an incorrect format"))))))))</f>
        <v>N</v>
      </c>
    </row>
    <row r="968" spans="1:28" s="14" customFormat="1" x14ac:dyDescent="0.25">
      <c r="A968" s="7">
        <v>956</v>
      </c>
      <c r="B968" s="6"/>
      <c r="C968" s="11"/>
      <c r="D968" s="220"/>
      <c r="E968" s="11"/>
      <c r="F968" s="205" t="str">
        <f t="shared" si="28"/>
        <v>N/A</v>
      </c>
      <c r="G968" s="6"/>
      <c r="AA968" s="14" t="str">
        <f t="shared" si="29"/>
        <v/>
      </c>
      <c r="AB968" s="14" t="str">
        <f>IF(LEN($AA968)=0,"N",IF(LEN($AA968)&gt;1,"Error -- Availability entered in an incorrect format",IF($AA968='Control Panel'!$F$36,$AA968,IF($AA968='Control Panel'!$F$37,$AA968,IF($AA968='Control Panel'!$F$38,$AA968,IF($AA968='Control Panel'!$F$39,$AA968,IF($AA968='Control Panel'!$F$40,$AA968,IF($AA968='Control Panel'!$F$41,$AA968,"Error -- Availability entered in an incorrect format"))))))))</f>
        <v>N</v>
      </c>
    </row>
    <row r="969" spans="1:28" s="14" customFormat="1" x14ac:dyDescent="0.25">
      <c r="A969" s="7">
        <v>957</v>
      </c>
      <c r="B969" s="6"/>
      <c r="C969" s="11"/>
      <c r="D969" s="220"/>
      <c r="E969" s="11"/>
      <c r="F969" s="205" t="str">
        <f t="shared" si="28"/>
        <v>N/A</v>
      </c>
      <c r="G969" s="6"/>
      <c r="AA969" s="14" t="str">
        <f t="shared" si="29"/>
        <v/>
      </c>
      <c r="AB969" s="14" t="str">
        <f>IF(LEN($AA969)=0,"N",IF(LEN($AA969)&gt;1,"Error -- Availability entered in an incorrect format",IF($AA969='Control Panel'!$F$36,$AA969,IF($AA969='Control Panel'!$F$37,$AA969,IF($AA969='Control Panel'!$F$38,$AA969,IF($AA969='Control Panel'!$F$39,$AA969,IF($AA969='Control Panel'!$F$40,$AA969,IF($AA969='Control Panel'!$F$41,$AA969,"Error -- Availability entered in an incorrect format"))))))))</f>
        <v>N</v>
      </c>
    </row>
    <row r="970" spans="1:28" s="14" customFormat="1" x14ac:dyDescent="0.25">
      <c r="A970" s="7">
        <v>958</v>
      </c>
      <c r="B970" s="6"/>
      <c r="C970" s="11"/>
      <c r="D970" s="220"/>
      <c r="E970" s="11"/>
      <c r="F970" s="205" t="str">
        <f t="shared" si="28"/>
        <v>N/A</v>
      </c>
      <c r="G970" s="6"/>
      <c r="AA970" s="14" t="str">
        <f t="shared" si="29"/>
        <v/>
      </c>
      <c r="AB970" s="14" t="str">
        <f>IF(LEN($AA970)=0,"N",IF(LEN($AA970)&gt;1,"Error -- Availability entered in an incorrect format",IF($AA970='Control Panel'!$F$36,$AA970,IF($AA970='Control Panel'!$F$37,$AA970,IF($AA970='Control Panel'!$F$38,$AA970,IF($AA970='Control Panel'!$F$39,$AA970,IF($AA970='Control Panel'!$F$40,$AA970,IF($AA970='Control Panel'!$F$41,$AA970,"Error -- Availability entered in an incorrect format"))))))))</f>
        <v>N</v>
      </c>
    </row>
    <row r="971" spans="1:28" s="14" customFormat="1" x14ac:dyDescent="0.25">
      <c r="A971" s="7">
        <v>959</v>
      </c>
      <c r="B971" s="6"/>
      <c r="C971" s="11"/>
      <c r="D971" s="220"/>
      <c r="E971" s="11"/>
      <c r="F971" s="205" t="str">
        <f t="shared" si="28"/>
        <v>N/A</v>
      </c>
      <c r="G971" s="6"/>
      <c r="AA971" s="14" t="str">
        <f t="shared" si="29"/>
        <v/>
      </c>
      <c r="AB971" s="14" t="str">
        <f>IF(LEN($AA971)=0,"N",IF(LEN($AA971)&gt;1,"Error -- Availability entered in an incorrect format",IF($AA971='Control Panel'!$F$36,$AA971,IF($AA971='Control Panel'!$F$37,$AA971,IF($AA971='Control Panel'!$F$38,$AA971,IF($AA971='Control Panel'!$F$39,$AA971,IF($AA971='Control Panel'!$F$40,$AA971,IF($AA971='Control Panel'!$F$41,$AA971,"Error -- Availability entered in an incorrect format"))))))))</f>
        <v>N</v>
      </c>
    </row>
    <row r="972" spans="1:28" s="14" customFormat="1" x14ac:dyDescent="0.25">
      <c r="A972" s="7">
        <v>960</v>
      </c>
      <c r="B972" s="6"/>
      <c r="C972" s="11"/>
      <c r="D972" s="220"/>
      <c r="E972" s="11"/>
      <c r="F972" s="205" t="str">
        <f t="shared" si="28"/>
        <v>N/A</v>
      </c>
      <c r="G972" s="6"/>
      <c r="AA972" s="14" t="str">
        <f t="shared" si="29"/>
        <v/>
      </c>
      <c r="AB972" s="14" t="str">
        <f>IF(LEN($AA972)=0,"N",IF(LEN($AA972)&gt;1,"Error -- Availability entered in an incorrect format",IF($AA972='Control Panel'!$F$36,$AA972,IF($AA972='Control Panel'!$F$37,$AA972,IF($AA972='Control Panel'!$F$38,$AA972,IF($AA972='Control Panel'!$F$39,$AA972,IF($AA972='Control Panel'!$F$40,$AA972,IF($AA972='Control Panel'!$F$41,$AA972,"Error -- Availability entered in an incorrect format"))))))))</f>
        <v>N</v>
      </c>
    </row>
    <row r="973" spans="1:28" s="14" customFormat="1" x14ac:dyDescent="0.25">
      <c r="A973" s="7">
        <v>961</v>
      </c>
      <c r="B973" s="6"/>
      <c r="C973" s="11"/>
      <c r="D973" s="220"/>
      <c r="E973" s="11"/>
      <c r="F973" s="205" t="str">
        <f t="shared" si="28"/>
        <v>N/A</v>
      </c>
      <c r="G973" s="6"/>
      <c r="AA973" s="14" t="str">
        <f t="shared" si="29"/>
        <v/>
      </c>
      <c r="AB973" s="14" t="str">
        <f>IF(LEN($AA973)=0,"N",IF(LEN($AA973)&gt;1,"Error -- Availability entered in an incorrect format",IF($AA973='Control Panel'!$F$36,$AA973,IF($AA973='Control Panel'!$F$37,$AA973,IF($AA973='Control Panel'!$F$38,$AA973,IF($AA973='Control Panel'!$F$39,$AA973,IF($AA973='Control Panel'!$F$40,$AA973,IF($AA973='Control Panel'!$F$41,$AA973,"Error -- Availability entered in an incorrect format"))))))))</f>
        <v>N</v>
      </c>
    </row>
    <row r="974" spans="1:28" s="14" customFormat="1" x14ac:dyDescent="0.25">
      <c r="A974" s="7">
        <v>962</v>
      </c>
      <c r="B974" s="6"/>
      <c r="C974" s="11"/>
      <c r="D974" s="220"/>
      <c r="E974" s="11"/>
      <c r="F974" s="205" t="str">
        <f t="shared" ref="F974:F1012" si="30">IF($D$10=$A$9,"N/A",$D$10)</f>
        <v>N/A</v>
      </c>
      <c r="G974" s="6"/>
      <c r="AA974" s="14" t="str">
        <f t="shared" ref="AA974:AA1012" si="31">TRIM($D974)</f>
        <v/>
      </c>
      <c r="AB974" s="14" t="str">
        <f>IF(LEN($AA974)=0,"N",IF(LEN($AA974)&gt;1,"Error -- Availability entered in an incorrect format",IF($AA974='Control Panel'!$F$36,$AA974,IF($AA974='Control Panel'!$F$37,$AA974,IF($AA974='Control Panel'!$F$38,$AA974,IF($AA974='Control Panel'!$F$39,$AA974,IF($AA974='Control Panel'!$F$40,$AA974,IF($AA974='Control Panel'!$F$41,$AA974,"Error -- Availability entered in an incorrect format"))))))))</f>
        <v>N</v>
      </c>
    </row>
    <row r="975" spans="1:28" s="14" customFormat="1" x14ac:dyDescent="0.25">
      <c r="A975" s="7">
        <v>963</v>
      </c>
      <c r="B975" s="6"/>
      <c r="C975" s="11"/>
      <c r="D975" s="220"/>
      <c r="E975" s="11"/>
      <c r="F975" s="205" t="str">
        <f t="shared" si="30"/>
        <v>N/A</v>
      </c>
      <c r="G975" s="6"/>
      <c r="AA975" s="14" t="str">
        <f t="shared" si="31"/>
        <v/>
      </c>
      <c r="AB975" s="14" t="str">
        <f>IF(LEN($AA975)=0,"N",IF(LEN($AA975)&gt;1,"Error -- Availability entered in an incorrect format",IF($AA975='Control Panel'!$F$36,$AA975,IF($AA975='Control Panel'!$F$37,$AA975,IF($AA975='Control Panel'!$F$38,$AA975,IF($AA975='Control Panel'!$F$39,$AA975,IF($AA975='Control Panel'!$F$40,$AA975,IF($AA975='Control Panel'!$F$41,$AA975,"Error -- Availability entered in an incorrect format"))))))))</f>
        <v>N</v>
      </c>
    </row>
    <row r="976" spans="1:28" s="14" customFormat="1" x14ac:dyDescent="0.25">
      <c r="A976" s="7">
        <v>964</v>
      </c>
      <c r="B976" s="6"/>
      <c r="C976" s="11"/>
      <c r="D976" s="220"/>
      <c r="E976" s="11"/>
      <c r="F976" s="205" t="str">
        <f t="shared" si="30"/>
        <v>N/A</v>
      </c>
      <c r="G976" s="6"/>
      <c r="AA976" s="14" t="str">
        <f t="shared" si="31"/>
        <v/>
      </c>
      <c r="AB976" s="14" t="str">
        <f>IF(LEN($AA976)=0,"N",IF(LEN($AA976)&gt;1,"Error -- Availability entered in an incorrect format",IF($AA976='Control Panel'!$F$36,$AA976,IF($AA976='Control Panel'!$F$37,$AA976,IF($AA976='Control Panel'!$F$38,$AA976,IF($AA976='Control Panel'!$F$39,$AA976,IF($AA976='Control Panel'!$F$40,$AA976,IF($AA976='Control Panel'!$F$41,$AA976,"Error -- Availability entered in an incorrect format"))))))))</f>
        <v>N</v>
      </c>
    </row>
    <row r="977" spans="1:28" s="14" customFormat="1" x14ac:dyDescent="0.25">
      <c r="A977" s="7">
        <v>965</v>
      </c>
      <c r="B977" s="6"/>
      <c r="C977" s="11"/>
      <c r="D977" s="220"/>
      <c r="E977" s="11"/>
      <c r="F977" s="205" t="str">
        <f t="shared" si="30"/>
        <v>N/A</v>
      </c>
      <c r="G977" s="6"/>
      <c r="AA977" s="14" t="str">
        <f t="shared" si="31"/>
        <v/>
      </c>
      <c r="AB977" s="14" t="str">
        <f>IF(LEN($AA977)=0,"N",IF(LEN($AA977)&gt;1,"Error -- Availability entered in an incorrect format",IF($AA977='Control Panel'!$F$36,$AA977,IF($AA977='Control Panel'!$F$37,$AA977,IF($AA977='Control Panel'!$F$38,$AA977,IF($AA977='Control Panel'!$F$39,$AA977,IF($AA977='Control Panel'!$F$40,$AA977,IF($AA977='Control Panel'!$F$41,$AA977,"Error -- Availability entered in an incorrect format"))))))))</f>
        <v>N</v>
      </c>
    </row>
    <row r="978" spans="1:28" s="14" customFormat="1" x14ac:dyDescent="0.25">
      <c r="A978" s="7">
        <v>966</v>
      </c>
      <c r="B978" s="6"/>
      <c r="C978" s="11"/>
      <c r="D978" s="220"/>
      <c r="E978" s="11"/>
      <c r="F978" s="205" t="str">
        <f t="shared" si="30"/>
        <v>N/A</v>
      </c>
      <c r="G978" s="6"/>
      <c r="AA978" s="14" t="str">
        <f t="shared" si="31"/>
        <v/>
      </c>
      <c r="AB978" s="14" t="str">
        <f>IF(LEN($AA978)=0,"N",IF(LEN($AA978)&gt;1,"Error -- Availability entered in an incorrect format",IF($AA978='Control Panel'!$F$36,$AA978,IF($AA978='Control Panel'!$F$37,$AA978,IF($AA978='Control Panel'!$F$38,$AA978,IF($AA978='Control Panel'!$F$39,$AA978,IF($AA978='Control Panel'!$F$40,$AA978,IF($AA978='Control Panel'!$F$41,$AA978,"Error -- Availability entered in an incorrect format"))))))))</f>
        <v>N</v>
      </c>
    </row>
    <row r="979" spans="1:28" s="14" customFormat="1" x14ac:dyDescent="0.25">
      <c r="A979" s="7">
        <v>967</v>
      </c>
      <c r="B979" s="6"/>
      <c r="C979" s="11"/>
      <c r="D979" s="220"/>
      <c r="E979" s="11"/>
      <c r="F979" s="205" t="str">
        <f t="shared" si="30"/>
        <v>N/A</v>
      </c>
      <c r="G979" s="6"/>
      <c r="AA979" s="14" t="str">
        <f t="shared" si="31"/>
        <v/>
      </c>
      <c r="AB979" s="14" t="str">
        <f>IF(LEN($AA979)=0,"N",IF(LEN($AA979)&gt;1,"Error -- Availability entered in an incorrect format",IF($AA979='Control Panel'!$F$36,$AA979,IF($AA979='Control Panel'!$F$37,$AA979,IF($AA979='Control Panel'!$F$38,$AA979,IF($AA979='Control Panel'!$F$39,$AA979,IF($AA979='Control Panel'!$F$40,$AA979,IF($AA979='Control Panel'!$F$41,$AA979,"Error -- Availability entered in an incorrect format"))))))))</f>
        <v>N</v>
      </c>
    </row>
    <row r="980" spans="1:28" s="14" customFormat="1" x14ac:dyDescent="0.25">
      <c r="A980" s="7">
        <v>968</v>
      </c>
      <c r="B980" s="6"/>
      <c r="C980" s="11"/>
      <c r="D980" s="220"/>
      <c r="E980" s="11"/>
      <c r="F980" s="205" t="str">
        <f t="shared" si="30"/>
        <v>N/A</v>
      </c>
      <c r="G980" s="6"/>
      <c r="AA980" s="14" t="str">
        <f t="shared" si="31"/>
        <v/>
      </c>
      <c r="AB980" s="14" t="str">
        <f>IF(LEN($AA980)=0,"N",IF(LEN($AA980)&gt;1,"Error -- Availability entered in an incorrect format",IF($AA980='Control Panel'!$F$36,$AA980,IF($AA980='Control Panel'!$F$37,$AA980,IF($AA980='Control Panel'!$F$38,$AA980,IF($AA980='Control Panel'!$F$39,$AA980,IF($AA980='Control Panel'!$F$40,$AA980,IF($AA980='Control Panel'!$F$41,$AA980,"Error -- Availability entered in an incorrect format"))))))))</f>
        <v>N</v>
      </c>
    </row>
    <row r="981" spans="1:28" s="14" customFormat="1" x14ac:dyDescent="0.25">
      <c r="A981" s="7">
        <v>969</v>
      </c>
      <c r="B981" s="6"/>
      <c r="C981" s="11"/>
      <c r="D981" s="220"/>
      <c r="E981" s="11"/>
      <c r="F981" s="205" t="str">
        <f t="shared" si="30"/>
        <v>N/A</v>
      </c>
      <c r="G981" s="6"/>
      <c r="AA981" s="14" t="str">
        <f t="shared" si="31"/>
        <v/>
      </c>
      <c r="AB981" s="14" t="str">
        <f>IF(LEN($AA981)=0,"N",IF(LEN($AA981)&gt;1,"Error -- Availability entered in an incorrect format",IF($AA981='Control Panel'!$F$36,$AA981,IF($AA981='Control Panel'!$F$37,$AA981,IF($AA981='Control Panel'!$F$38,$AA981,IF($AA981='Control Panel'!$F$39,$AA981,IF($AA981='Control Panel'!$F$40,$AA981,IF($AA981='Control Panel'!$F$41,$AA981,"Error -- Availability entered in an incorrect format"))))))))</f>
        <v>N</v>
      </c>
    </row>
    <row r="982" spans="1:28" s="14" customFormat="1" x14ac:dyDescent="0.25">
      <c r="A982" s="7">
        <v>970</v>
      </c>
      <c r="B982" s="6"/>
      <c r="C982" s="11"/>
      <c r="D982" s="220"/>
      <c r="E982" s="11"/>
      <c r="F982" s="205" t="str">
        <f t="shared" si="30"/>
        <v>N/A</v>
      </c>
      <c r="G982" s="6"/>
      <c r="AA982" s="14" t="str">
        <f t="shared" si="31"/>
        <v/>
      </c>
      <c r="AB982" s="14" t="str">
        <f>IF(LEN($AA982)=0,"N",IF(LEN($AA982)&gt;1,"Error -- Availability entered in an incorrect format",IF($AA982='Control Panel'!$F$36,$AA982,IF($AA982='Control Panel'!$F$37,$AA982,IF($AA982='Control Panel'!$F$38,$AA982,IF($AA982='Control Panel'!$F$39,$AA982,IF($AA982='Control Panel'!$F$40,$AA982,IF($AA982='Control Panel'!$F$41,$AA982,"Error -- Availability entered in an incorrect format"))))))))</f>
        <v>N</v>
      </c>
    </row>
    <row r="983" spans="1:28" s="14" customFormat="1" x14ac:dyDescent="0.25">
      <c r="A983" s="7">
        <v>971</v>
      </c>
      <c r="B983" s="6"/>
      <c r="C983" s="11"/>
      <c r="D983" s="220"/>
      <c r="E983" s="11"/>
      <c r="F983" s="205" t="str">
        <f t="shared" si="30"/>
        <v>N/A</v>
      </c>
      <c r="G983" s="6"/>
      <c r="AA983" s="14" t="str">
        <f t="shared" si="31"/>
        <v/>
      </c>
      <c r="AB983" s="14" t="str">
        <f>IF(LEN($AA983)=0,"N",IF(LEN($AA983)&gt;1,"Error -- Availability entered in an incorrect format",IF($AA983='Control Panel'!$F$36,$AA983,IF($AA983='Control Panel'!$F$37,$AA983,IF($AA983='Control Panel'!$F$38,$AA983,IF($AA983='Control Panel'!$F$39,$AA983,IF($AA983='Control Panel'!$F$40,$AA983,IF($AA983='Control Panel'!$F$41,$AA983,"Error -- Availability entered in an incorrect format"))))))))</f>
        <v>N</v>
      </c>
    </row>
    <row r="984" spans="1:28" s="14" customFormat="1" x14ac:dyDescent="0.25">
      <c r="A984" s="7">
        <v>972</v>
      </c>
      <c r="B984" s="6"/>
      <c r="C984" s="11"/>
      <c r="D984" s="220"/>
      <c r="E984" s="11"/>
      <c r="F984" s="205" t="str">
        <f t="shared" si="30"/>
        <v>N/A</v>
      </c>
      <c r="G984" s="6"/>
      <c r="AA984" s="14" t="str">
        <f t="shared" si="31"/>
        <v/>
      </c>
      <c r="AB984" s="14" t="str">
        <f>IF(LEN($AA984)=0,"N",IF(LEN($AA984)&gt;1,"Error -- Availability entered in an incorrect format",IF($AA984='Control Panel'!$F$36,$AA984,IF($AA984='Control Panel'!$F$37,$AA984,IF($AA984='Control Panel'!$F$38,$AA984,IF($AA984='Control Panel'!$F$39,$AA984,IF($AA984='Control Panel'!$F$40,$AA984,IF($AA984='Control Panel'!$F$41,$AA984,"Error -- Availability entered in an incorrect format"))))))))</f>
        <v>N</v>
      </c>
    </row>
    <row r="985" spans="1:28" s="14" customFormat="1" x14ac:dyDescent="0.25">
      <c r="A985" s="7">
        <v>973</v>
      </c>
      <c r="B985" s="6"/>
      <c r="C985" s="11"/>
      <c r="D985" s="220"/>
      <c r="E985" s="11"/>
      <c r="F985" s="205" t="str">
        <f t="shared" si="30"/>
        <v>N/A</v>
      </c>
      <c r="G985" s="6"/>
      <c r="AA985" s="14" t="str">
        <f t="shared" si="31"/>
        <v/>
      </c>
      <c r="AB985" s="14" t="str">
        <f>IF(LEN($AA985)=0,"N",IF(LEN($AA985)&gt;1,"Error -- Availability entered in an incorrect format",IF($AA985='Control Panel'!$F$36,$AA985,IF($AA985='Control Panel'!$F$37,$AA985,IF($AA985='Control Panel'!$F$38,$AA985,IF($AA985='Control Panel'!$F$39,$AA985,IF($AA985='Control Panel'!$F$40,$AA985,IF($AA985='Control Panel'!$F$41,$AA985,"Error -- Availability entered in an incorrect format"))))))))</f>
        <v>N</v>
      </c>
    </row>
    <row r="986" spans="1:28" s="14" customFormat="1" x14ac:dyDescent="0.25">
      <c r="A986" s="7">
        <v>974</v>
      </c>
      <c r="B986" s="6"/>
      <c r="C986" s="11"/>
      <c r="D986" s="220"/>
      <c r="E986" s="11"/>
      <c r="F986" s="205" t="str">
        <f t="shared" si="30"/>
        <v>N/A</v>
      </c>
      <c r="G986" s="6"/>
      <c r="AA986" s="14" t="str">
        <f t="shared" si="31"/>
        <v/>
      </c>
      <c r="AB986" s="14" t="str">
        <f>IF(LEN($AA986)=0,"N",IF(LEN($AA986)&gt;1,"Error -- Availability entered in an incorrect format",IF($AA986='Control Panel'!$F$36,$AA986,IF($AA986='Control Panel'!$F$37,$AA986,IF($AA986='Control Panel'!$F$38,$AA986,IF($AA986='Control Panel'!$F$39,$AA986,IF($AA986='Control Panel'!$F$40,$AA986,IF($AA986='Control Panel'!$F$41,$AA986,"Error -- Availability entered in an incorrect format"))))))))</f>
        <v>N</v>
      </c>
    </row>
    <row r="987" spans="1:28" s="14" customFormat="1" x14ac:dyDescent="0.25">
      <c r="A987" s="7">
        <v>975</v>
      </c>
      <c r="B987" s="6"/>
      <c r="C987" s="11"/>
      <c r="D987" s="220"/>
      <c r="E987" s="11"/>
      <c r="F987" s="205" t="str">
        <f t="shared" si="30"/>
        <v>N/A</v>
      </c>
      <c r="G987" s="6"/>
      <c r="AA987" s="14" t="str">
        <f t="shared" si="31"/>
        <v/>
      </c>
      <c r="AB987" s="14" t="str">
        <f>IF(LEN($AA987)=0,"N",IF(LEN($AA987)&gt;1,"Error -- Availability entered in an incorrect format",IF($AA987='Control Panel'!$F$36,$AA987,IF($AA987='Control Panel'!$F$37,$AA987,IF($AA987='Control Panel'!$F$38,$AA987,IF($AA987='Control Panel'!$F$39,$AA987,IF($AA987='Control Panel'!$F$40,$AA987,IF($AA987='Control Panel'!$F$41,$AA987,"Error -- Availability entered in an incorrect format"))))))))</f>
        <v>N</v>
      </c>
    </row>
    <row r="988" spans="1:28" s="14" customFormat="1" x14ac:dyDescent="0.25">
      <c r="A988" s="7">
        <v>976</v>
      </c>
      <c r="B988" s="6"/>
      <c r="C988" s="11"/>
      <c r="D988" s="220"/>
      <c r="E988" s="11"/>
      <c r="F988" s="205" t="str">
        <f t="shared" si="30"/>
        <v>N/A</v>
      </c>
      <c r="G988" s="6"/>
      <c r="AA988" s="14" t="str">
        <f t="shared" si="31"/>
        <v/>
      </c>
      <c r="AB988" s="14" t="str">
        <f>IF(LEN($AA988)=0,"N",IF(LEN($AA988)&gt;1,"Error -- Availability entered in an incorrect format",IF($AA988='Control Panel'!$F$36,$AA988,IF($AA988='Control Panel'!$F$37,$AA988,IF($AA988='Control Panel'!$F$38,$AA988,IF($AA988='Control Panel'!$F$39,$AA988,IF($AA988='Control Panel'!$F$40,$AA988,IF($AA988='Control Panel'!$F$41,$AA988,"Error -- Availability entered in an incorrect format"))))))))</f>
        <v>N</v>
      </c>
    </row>
    <row r="989" spans="1:28" s="14" customFormat="1" x14ac:dyDescent="0.25">
      <c r="A989" s="7">
        <v>977</v>
      </c>
      <c r="B989" s="6"/>
      <c r="C989" s="11"/>
      <c r="D989" s="220"/>
      <c r="E989" s="11"/>
      <c r="F989" s="205" t="str">
        <f t="shared" si="30"/>
        <v>N/A</v>
      </c>
      <c r="G989" s="6"/>
      <c r="AA989" s="14" t="str">
        <f t="shared" si="31"/>
        <v/>
      </c>
      <c r="AB989" s="14" t="str">
        <f>IF(LEN($AA989)=0,"N",IF(LEN($AA989)&gt;1,"Error -- Availability entered in an incorrect format",IF($AA989='Control Panel'!$F$36,$AA989,IF($AA989='Control Panel'!$F$37,$AA989,IF($AA989='Control Panel'!$F$38,$AA989,IF($AA989='Control Panel'!$F$39,$AA989,IF($AA989='Control Panel'!$F$40,$AA989,IF($AA989='Control Panel'!$F$41,$AA989,"Error -- Availability entered in an incorrect format"))))))))</f>
        <v>N</v>
      </c>
    </row>
    <row r="990" spans="1:28" s="14" customFormat="1" x14ac:dyDescent="0.25">
      <c r="A990" s="7">
        <v>978</v>
      </c>
      <c r="B990" s="6"/>
      <c r="C990" s="11"/>
      <c r="D990" s="220"/>
      <c r="E990" s="11"/>
      <c r="F990" s="205" t="str">
        <f t="shared" si="30"/>
        <v>N/A</v>
      </c>
      <c r="G990" s="6"/>
      <c r="AA990" s="14" t="str">
        <f t="shared" si="31"/>
        <v/>
      </c>
      <c r="AB990" s="14" t="str">
        <f>IF(LEN($AA990)=0,"N",IF(LEN($AA990)&gt;1,"Error -- Availability entered in an incorrect format",IF($AA990='Control Panel'!$F$36,$AA990,IF($AA990='Control Panel'!$F$37,$AA990,IF($AA990='Control Panel'!$F$38,$AA990,IF($AA990='Control Panel'!$F$39,$AA990,IF($AA990='Control Panel'!$F$40,$AA990,IF($AA990='Control Panel'!$F$41,$AA990,"Error -- Availability entered in an incorrect format"))))))))</f>
        <v>N</v>
      </c>
    </row>
    <row r="991" spans="1:28" s="14" customFormat="1" x14ac:dyDescent="0.25">
      <c r="A991" s="7">
        <v>979</v>
      </c>
      <c r="B991" s="6"/>
      <c r="C991" s="11"/>
      <c r="D991" s="220"/>
      <c r="E991" s="11"/>
      <c r="F991" s="205" t="str">
        <f t="shared" si="30"/>
        <v>N/A</v>
      </c>
      <c r="G991" s="6"/>
      <c r="AA991" s="14" t="str">
        <f t="shared" si="31"/>
        <v/>
      </c>
      <c r="AB991" s="14" t="str">
        <f>IF(LEN($AA991)=0,"N",IF(LEN($AA991)&gt;1,"Error -- Availability entered in an incorrect format",IF($AA991='Control Panel'!$F$36,$AA991,IF($AA991='Control Panel'!$F$37,$AA991,IF($AA991='Control Panel'!$F$38,$AA991,IF($AA991='Control Panel'!$F$39,$AA991,IF($AA991='Control Panel'!$F$40,$AA991,IF($AA991='Control Panel'!$F$41,$AA991,"Error -- Availability entered in an incorrect format"))))))))</f>
        <v>N</v>
      </c>
    </row>
    <row r="992" spans="1:28" s="14" customFormat="1" x14ac:dyDescent="0.25">
      <c r="A992" s="7">
        <v>980</v>
      </c>
      <c r="B992" s="6"/>
      <c r="C992" s="11"/>
      <c r="D992" s="220"/>
      <c r="E992" s="11"/>
      <c r="F992" s="205" t="str">
        <f t="shared" si="30"/>
        <v>N/A</v>
      </c>
      <c r="G992" s="6"/>
      <c r="AA992" s="14" t="str">
        <f t="shared" si="31"/>
        <v/>
      </c>
      <c r="AB992" s="14" t="str">
        <f>IF(LEN($AA992)=0,"N",IF(LEN($AA992)&gt;1,"Error -- Availability entered in an incorrect format",IF($AA992='Control Panel'!$F$36,$AA992,IF($AA992='Control Panel'!$F$37,$AA992,IF($AA992='Control Panel'!$F$38,$AA992,IF($AA992='Control Panel'!$F$39,$AA992,IF($AA992='Control Panel'!$F$40,$AA992,IF($AA992='Control Panel'!$F$41,$AA992,"Error -- Availability entered in an incorrect format"))))))))</f>
        <v>N</v>
      </c>
    </row>
    <row r="993" spans="1:28" s="14" customFormat="1" x14ac:dyDescent="0.25">
      <c r="A993" s="7">
        <v>981</v>
      </c>
      <c r="B993" s="6"/>
      <c r="C993" s="11"/>
      <c r="D993" s="220"/>
      <c r="E993" s="11"/>
      <c r="F993" s="205" t="str">
        <f t="shared" si="30"/>
        <v>N/A</v>
      </c>
      <c r="G993" s="6"/>
      <c r="AA993" s="14" t="str">
        <f t="shared" si="31"/>
        <v/>
      </c>
      <c r="AB993" s="14" t="str">
        <f>IF(LEN($AA993)=0,"N",IF(LEN($AA993)&gt;1,"Error -- Availability entered in an incorrect format",IF($AA993='Control Panel'!$F$36,$AA993,IF($AA993='Control Panel'!$F$37,$AA993,IF($AA993='Control Panel'!$F$38,$AA993,IF($AA993='Control Panel'!$F$39,$AA993,IF($AA993='Control Panel'!$F$40,$AA993,IF($AA993='Control Panel'!$F$41,$AA993,"Error -- Availability entered in an incorrect format"))))))))</f>
        <v>N</v>
      </c>
    </row>
    <row r="994" spans="1:28" s="14" customFormat="1" x14ac:dyDescent="0.25">
      <c r="A994" s="7">
        <v>982</v>
      </c>
      <c r="B994" s="6"/>
      <c r="C994" s="11"/>
      <c r="D994" s="220"/>
      <c r="E994" s="11"/>
      <c r="F994" s="205" t="str">
        <f t="shared" si="30"/>
        <v>N/A</v>
      </c>
      <c r="G994" s="6"/>
      <c r="AA994" s="14" t="str">
        <f t="shared" si="31"/>
        <v/>
      </c>
      <c r="AB994" s="14" t="str">
        <f>IF(LEN($AA994)=0,"N",IF(LEN($AA994)&gt;1,"Error -- Availability entered in an incorrect format",IF($AA994='Control Panel'!$F$36,$AA994,IF($AA994='Control Panel'!$F$37,$AA994,IF($AA994='Control Panel'!$F$38,$AA994,IF($AA994='Control Panel'!$F$39,$AA994,IF($AA994='Control Panel'!$F$40,$AA994,IF($AA994='Control Panel'!$F$41,$AA994,"Error -- Availability entered in an incorrect format"))))))))</f>
        <v>N</v>
      </c>
    </row>
    <row r="995" spans="1:28" s="14" customFormat="1" x14ac:dyDescent="0.25">
      <c r="A995" s="7">
        <v>983</v>
      </c>
      <c r="B995" s="6"/>
      <c r="C995" s="11"/>
      <c r="D995" s="220"/>
      <c r="E995" s="11"/>
      <c r="F995" s="205" t="str">
        <f t="shared" si="30"/>
        <v>N/A</v>
      </c>
      <c r="G995" s="6"/>
      <c r="AA995" s="14" t="str">
        <f t="shared" si="31"/>
        <v/>
      </c>
      <c r="AB995" s="14" t="str">
        <f>IF(LEN($AA995)=0,"N",IF(LEN($AA995)&gt;1,"Error -- Availability entered in an incorrect format",IF($AA995='Control Panel'!$F$36,$AA995,IF($AA995='Control Panel'!$F$37,$AA995,IF($AA995='Control Panel'!$F$38,$AA995,IF($AA995='Control Panel'!$F$39,$AA995,IF($AA995='Control Panel'!$F$40,$AA995,IF($AA995='Control Panel'!$F$41,$AA995,"Error -- Availability entered in an incorrect format"))))))))</f>
        <v>N</v>
      </c>
    </row>
    <row r="996" spans="1:28" s="14" customFormat="1" x14ac:dyDescent="0.25">
      <c r="A996" s="7">
        <v>984</v>
      </c>
      <c r="B996" s="6"/>
      <c r="C996" s="11"/>
      <c r="D996" s="220"/>
      <c r="E996" s="11"/>
      <c r="F996" s="205" t="str">
        <f t="shared" si="30"/>
        <v>N/A</v>
      </c>
      <c r="G996" s="6"/>
      <c r="AA996" s="14" t="str">
        <f t="shared" si="31"/>
        <v/>
      </c>
      <c r="AB996" s="14" t="str">
        <f>IF(LEN($AA996)=0,"N",IF(LEN($AA996)&gt;1,"Error -- Availability entered in an incorrect format",IF($AA996='Control Panel'!$F$36,$AA996,IF($AA996='Control Panel'!$F$37,$AA996,IF($AA996='Control Panel'!$F$38,$AA996,IF($AA996='Control Panel'!$F$39,$AA996,IF($AA996='Control Panel'!$F$40,$AA996,IF($AA996='Control Panel'!$F$41,$AA996,"Error -- Availability entered in an incorrect format"))))))))</f>
        <v>N</v>
      </c>
    </row>
    <row r="997" spans="1:28" s="14" customFormat="1" x14ac:dyDescent="0.25">
      <c r="A997" s="7">
        <v>985</v>
      </c>
      <c r="B997" s="6"/>
      <c r="C997" s="11"/>
      <c r="D997" s="220"/>
      <c r="E997" s="11"/>
      <c r="F997" s="205" t="str">
        <f t="shared" si="30"/>
        <v>N/A</v>
      </c>
      <c r="G997" s="6"/>
      <c r="AA997" s="14" t="str">
        <f t="shared" si="31"/>
        <v/>
      </c>
      <c r="AB997" s="14" t="str">
        <f>IF(LEN($AA997)=0,"N",IF(LEN($AA997)&gt;1,"Error -- Availability entered in an incorrect format",IF($AA997='Control Panel'!$F$36,$AA997,IF($AA997='Control Panel'!$F$37,$AA997,IF($AA997='Control Panel'!$F$38,$AA997,IF($AA997='Control Panel'!$F$39,$AA997,IF($AA997='Control Panel'!$F$40,$AA997,IF($AA997='Control Panel'!$F$41,$AA997,"Error -- Availability entered in an incorrect format"))))))))</f>
        <v>N</v>
      </c>
    </row>
    <row r="998" spans="1:28" s="14" customFormat="1" x14ac:dyDescent="0.25">
      <c r="A998" s="7">
        <v>986</v>
      </c>
      <c r="B998" s="6"/>
      <c r="C998" s="11"/>
      <c r="D998" s="220"/>
      <c r="E998" s="11"/>
      <c r="F998" s="205" t="str">
        <f t="shared" si="30"/>
        <v>N/A</v>
      </c>
      <c r="G998" s="6"/>
      <c r="AA998" s="14" t="str">
        <f t="shared" si="31"/>
        <v/>
      </c>
      <c r="AB998" s="14" t="str">
        <f>IF(LEN($AA998)=0,"N",IF(LEN($AA998)&gt;1,"Error -- Availability entered in an incorrect format",IF($AA998='Control Panel'!$F$36,$AA998,IF($AA998='Control Panel'!$F$37,$AA998,IF($AA998='Control Panel'!$F$38,$AA998,IF($AA998='Control Panel'!$F$39,$AA998,IF($AA998='Control Panel'!$F$40,$AA998,IF($AA998='Control Panel'!$F$41,$AA998,"Error -- Availability entered in an incorrect format"))))))))</f>
        <v>N</v>
      </c>
    </row>
    <row r="999" spans="1:28" s="14" customFormat="1" x14ac:dyDescent="0.25">
      <c r="A999" s="7">
        <v>987</v>
      </c>
      <c r="B999" s="6"/>
      <c r="C999" s="11"/>
      <c r="D999" s="220"/>
      <c r="E999" s="11"/>
      <c r="F999" s="205" t="str">
        <f t="shared" si="30"/>
        <v>N/A</v>
      </c>
      <c r="G999" s="6"/>
      <c r="AA999" s="14" t="str">
        <f t="shared" si="31"/>
        <v/>
      </c>
      <c r="AB999" s="14" t="str">
        <f>IF(LEN($AA999)=0,"N",IF(LEN($AA999)&gt;1,"Error -- Availability entered in an incorrect format",IF($AA999='Control Panel'!$F$36,$AA999,IF($AA999='Control Panel'!$F$37,$AA999,IF($AA999='Control Panel'!$F$38,$AA999,IF($AA999='Control Panel'!$F$39,$AA999,IF($AA999='Control Panel'!$F$40,$AA999,IF($AA999='Control Panel'!$F$41,$AA999,"Error -- Availability entered in an incorrect format"))))))))</f>
        <v>N</v>
      </c>
    </row>
    <row r="1000" spans="1:28" s="14" customFormat="1" x14ac:dyDescent="0.25">
      <c r="A1000" s="7">
        <v>988</v>
      </c>
      <c r="B1000" s="6"/>
      <c r="C1000" s="11"/>
      <c r="D1000" s="220"/>
      <c r="E1000" s="11"/>
      <c r="F1000" s="205" t="str">
        <f t="shared" si="30"/>
        <v>N/A</v>
      </c>
      <c r="G1000" s="6"/>
      <c r="AA1000" s="14" t="str">
        <f t="shared" si="31"/>
        <v/>
      </c>
      <c r="AB1000" s="14" t="str">
        <f>IF(LEN($AA1000)=0,"N",IF(LEN($AA1000)&gt;1,"Error -- Availability entered in an incorrect format",IF($AA1000='Control Panel'!$F$36,$AA1000,IF($AA1000='Control Panel'!$F$37,$AA1000,IF($AA1000='Control Panel'!$F$38,$AA1000,IF($AA1000='Control Panel'!$F$39,$AA1000,IF($AA1000='Control Panel'!$F$40,$AA1000,IF($AA1000='Control Panel'!$F$41,$AA1000,"Error -- Availability entered in an incorrect format"))))))))</f>
        <v>N</v>
      </c>
    </row>
    <row r="1001" spans="1:28" s="14" customFormat="1" x14ac:dyDescent="0.25">
      <c r="A1001" s="7">
        <v>989</v>
      </c>
      <c r="B1001" s="6"/>
      <c r="C1001" s="11"/>
      <c r="D1001" s="220"/>
      <c r="E1001" s="11"/>
      <c r="F1001" s="205" t="str">
        <f t="shared" si="30"/>
        <v>N/A</v>
      </c>
      <c r="G1001" s="6"/>
      <c r="AA1001" s="14" t="str">
        <f t="shared" si="31"/>
        <v/>
      </c>
      <c r="AB1001" s="14" t="str">
        <f>IF(LEN($AA1001)=0,"N",IF(LEN($AA1001)&gt;1,"Error -- Availability entered in an incorrect format",IF($AA1001='Control Panel'!$F$36,$AA1001,IF($AA1001='Control Panel'!$F$37,$AA1001,IF($AA1001='Control Panel'!$F$38,$AA1001,IF($AA1001='Control Panel'!$F$39,$AA1001,IF($AA1001='Control Panel'!$F$40,$AA1001,IF($AA1001='Control Panel'!$F$41,$AA1001,"Error -- Availability entered in an incorrect format"))))))))</f>
        <v>N</v>
      </c>
    </row>
    <row r="1002" spans="1:28" s="14" customFormat="1" x14ac:dyDescent="0.25">
      <c r="A1002" s="7">
        <v>990</v>
      </c>
      <c r="B1002" s="6"/>
      <c r="C1002" s="11"/>
      <c r="D1002" s="220"/>
      <c r="E1002" s="11"/>
      <c r="F1002" s="205" t="str">
        <f t="shared" si="30"/>
        <v>N/A</v>
      </c>
      <c r="G1002" s="6"/>
      <c r="AA1002" s="14" t="str">
        <f t="shared" si="31"/>
        <v/>
      </c>
      <c r="AB1002" s="14" t="str">
        <f>IF(LEN($AA1002)=0,"N",IF(LEN($AA1002)&gt;1,"Error -- Availability entered in an incorrect format",IF($AA1002='Control Panel'!$F$36,$AA1002,IF($AA1002='Control Panel'!$F$37,$AA1002,IF($AA1002='Control Panel'!$F$38,$AA1002,IF($AA1002='Control Panel'!$F$39,$AA1002,IF($AA1002='Control Panel'!$F$40,$AA1002,IF($AA1002='Control Panel'!$F$41,$AA1002,"Error -- Availability entered in an incorrect format"))))))))</f>
        <v>N</v>
      </c>
    </row>
    <row r="1003" spans="1:28" s="14" customFormat="1" x14ac:dyDescent="0.25">
      <c r="A1003" s="7">
        <v>991</v>
      </c>
      <c r="B1003" s="6"/>
      <c r="C1003" s="11"/>
      <c r="D1003" s="220"/>
      <c r="E1003" s="11"/>
      <c r="F1003" s="205" t="str">
        <f t="shared" si="30"/>
        <v>N/A</v>
      </c>
      <c r="G1003" s="6"/>
      <c r="AA1003" s="14" t="str">
        <f t="shared" si="31"/>
        <v/>
      </c>
      <c r="AB1003" s="14" t="str">
        <f>IF(LEN($AA1003)=0,"N",IF(LEN($AA1003)&gt;1,"Error -- Availability entered in an incorrect format",IF($AA1003='Control Panel'!$F$36,$AA1003,IF($AA1003='Control Panel'!$F$37,$AA1003,IF($AA1003='Control Panel'!$F$38,$AA1003,IF($AA1003='Control Panel'!$F$39,$AA1003,IF($AA1003='Control Panel'!$F$40,$AA1003,IF($AA1003='Control Panel'!$F$41,$AA1003,"Error -- Availability entered in an incorrect format"))))))))</f>
        <v>N</v>
      </c>
    </row>
    <row r="1004" spans="1:28" s="14" customFormat="1" x14ac:dyDescent="0.25">
      <c r="A1004" s="7">
        <v>992</v>
      </c>
      <c r="B1004" s="6"/>
      <c r="C1004" s="11"/>
      <c r="D1004" s="220"/>
      <c r="E1004" s="11"/>
      <c r="F1004" s="205" t="str">
        <f t="shared" si="30"/>
        <v>N/A</v>
      </c>
      <c r="G1004" s="6"/>
      <c r="AA1004" s="14" t="str">
        <f t="shared" si="31"/>
        <v/>
      </c>
      <c r="AB1004" s="14" t="str">
        <f>IF(LEN($AA1004)=0,"N",IF(LEN($AA1004)&gt;1,"Error -- Availability entered in an incorrect format",IF($AA1004='Control Panel'!$F$36,$AA1004,IF($AA1004='Control Panel'!$F$37,$AA1004,IF($AA1004='Control Panel'!$F$38,$AA1004,IF($AA1004='Control Panel'!$F$39,$AA1004,IF($AA1004='Control Panel'!$F$40,$AA1004,IF($AA1004='Control Panel'!$F$41,$AA1004,"Error -- Availability entered in an incorrect format"))))))))</f>
        <v>N</v>
      </c>
    </row>
    <row r="1005" spans="1:28" s="14" customFormat="1" x14ac:dyDescent="0.25">
      <c r="A1005" s="7">
        <v>993</v>
      </c>
      <c r="B1005" s="6"/>
      <c r="C1005" s="11"/>
      <c r="D1005" s="220"/>
      <c r="E1005" s="11"/>
      <c r="F1005" s="205" t="str">
        <f t="shared" si="30"/>
        <v>N/A</v>
      </c>
      <c r="G1005" s="6"/>
      <c r="AA1005" s="14" t="str">
        <f t="shared" si="31"/>
        <v/>
      </c>
      <c r="AB1005" s="14" t="str">
        <f>IF(LEN($AA1005)=0,"N",IF(LEN($AA1005)&gt;1,"Error -- Availability entered in an incorrect format",IF($AA1005='Control Panel'!$F$36,$AA1005,IF($AA1005='Control Panel'!$F$37,$AA1005,IF($AA1005='Control Panel'!$F$38,$AA1005,IF($AA1005='Control Panel'!$F$39,$AA1005,IF($AA1005='Control Panel'!$F$40,$AA1005,IF($AA1005='Control Panel'!$F$41,$AA1005,"Error -- Availability entered in an incorrect format"))))))))</f>
        <v>N</v>
      </c>
    </row>
    <row r="1006" spans="1:28" s="14" customFormat="1" x14ac:dyDescent="0.25">
      <c r="A1006" s="7">
        <v>994</v>
      </c>
      <c r="B1006" s="6"/>
      <c r="C1006" s="11"/>
      <c r="D1006" s="220"/>
      <c r="E1006" s="11"/>
      <c r="F1006" s="205" t="str">
        <f t="shared" si="30"/>
        <v>N/A</v>
      </c>
      <c r="G1006" s="6"/>
      <c r="AA1006" s="14" t="str">
        <f t="shared" si="31"/>
        <v/>
      </c>
      <c r="AB1006" s="14" t="str">
        <f>IF(LEN($AA1006)=0,"N",IF(LEN($AA1006)&gt;1,"Error -- Availability entered in an incorrect format",IF($AA1006='Control Panel'!$F$36,$AA1006,IF($AA1006='Control Panel'!$F$37,$AA1006,IF($AA1006='Control Panel'!$F$38,$AA1006,IF($AA1006='Control Panel'!$F$39,$AA1006,IF($AA1006='Control Panel'!$F$40,$AA1006,IF($AA1006='Control Panel'!$F$41,$AA1006,"Error -- Availability entered in an incorrect format"))))))))</f>
        <v>N</v>
      </c>
    </row>
    <row r="1007" spans="1:28" s="14" customFormat="1" x14ac:dyDescent="0.25">
      <c r="A1007" s="7">
        <v>995</v>
      </c>
      <c r="B1007" s="6"/>
      <c r="C1007" s="11"/>
      <c r="D1007" s="220"/>
      <c r="E1007" s="11"/>
      <c r="F1007" s="205" t="str">
        <f t="shared" si="30"/>
        <v>N/A</v>
      </c>
      <c r="G1007" s="6"/>
      <c r="AA1007" s="14" t="str">
        <f t="shared" si="31"/>
        <v/>
      </c>
      <c r="AB1007" s="14" t="str">
        <f>IF(LEN($AA1007)=0,"N",IF(LEN($AA1007)&gt;1,"Error -- Availability entered in an incorrect format",IF($AA1007='Control Panel'!$F$36,$AA1007,IF($AA1007='Control Panel'!$F$37,$AA1007,IF($AA1007='Control Panel'!$F$38,$AA1007,IF($AA1007='Control Panel'!$F$39,$AA1007,IF($AA1007='Control Panel'!$F$40,$AA1007,IF($AA1007='Control Panel'!$F$41,$AA1007,"Error -- Availability entered in an incorrect format"))))))))</f>
        <v>N</v>
      </c>
    </row>
    <row r="1008" spans="1:28" s="14" customFormat="1" x14ac:dyDescent="0.25">
      <c r="A1008" s="7">
        <v>996</v>
      </c>
      <c r="B1008" s="6"/>
      <c r="C1008" s="11"/>
      <c r="D1008" s="220"/>
      <c r="E1008" s="11"/>
      <c r="F1008" s="205" t="str">
        <f t="shared" si="30"/>
        <v>N/A</v>
      </c>
      <c r="G1008" s="6"/>
      <c r="AA1008" s="14" t="str">
        <f t="shared" si="31"/>
        <v/>
      </c>
      <c r="AB1008" s="14" t="str">
        <f>IF(LEN($AA1008)=0,"N",IF(LEN($AA1008)&gt;1,"Error -- Availability entered in an incorrect format",IF($AA1008='Control Panel'!$F$36,$AA1008,IF($AA1008='Control Panel'!$F$37,$AA1008,IF($AA1008='Control Panel'!$F$38,$AA1008,IF($AA1008='Control Panel'!$F$39,$AA1008,IF($AA1008='Control Panel'!$F$40,$AA1008,IF($AA1008='Control Panel'!$F$41,$AA1008,"Error -- Availability entered in an incorrect format"))))))))</f>
        <v>N</v>
      </c>
    </row>
    <row r="1009" spans="1:28" s="14" customFormat="1" x14ac:dyDescent="0.25">
      <c r="A1009" s="7">
        <v>997</v>
      </c>
      <c r="B1009" s="6"/>
      <c r="C1009" s="11"/>
      <c r="D1009" s="220"/>
      <c r="E1009" s="11"/>
      <c r="F1009" s="205" t="str">
        <f t="shared" si="30"/>
        <v>N/A</v>
      </c>
      <c r="G1009" s="6"/>
      <c r="AA1009" s="14" t="str">
        <f t="shared" si="31"/>
        <v/>
      </c>
      <c r="AB1009" s="14" t="str">
        <f>IF(LEN($AA1009)=0,"N",IF(LEN($AA1009)&gt;1,"Error -- Availability entered in an incorrect format",IF($AA1009='Control Panel'!$F$36,$AA1009,IF($AA1009='Control Panel'!$F$37,$AA1009,IF($AA1009='Control Panel'!$F$38,$AA1009,IF($AA1009='Control Panel'!$F$39,$AA1009,IF($AA1009='Control Panel'!$F$40,$AA1009,IF($AA1009='Control Panel'!$F$41,$AA1009,"Error -- Availability entered in an incorrect format"))))))))</f>
        <v>N</v>
      </c>
    </row>
    <row r="1010" spans="1:28" s="14" customFormat="1" x14ac:dyDescent="0.25">
      <c r="A1010" s="7">
        <v>998</v>
      </c>
      <c r="B1010" s="6"/>
      <c r="C1010" s="11"/>
      <c r="D1010" s="220"/>
      <c r="E1010" s="11"/>
      <c r="F1010" s="205" t="str">
        <f t="shared" si="30"/>
        <v>N/A</v>
      </c>
      <c r="G1010" s="6"/>
      <c r="AA1010" s="14" t="str">
        <f t="shared" si="31"/>
        <v/>
      </c>
      <c r="AB1010" s="14" t="str">
        <f>IF(LEN($AA1010)=0,"N",IF(LEN($AA1010)&gt;1,"Error -- Availability entered in an incorrect format",IF($AA1010='Control Panel'!$F$36,$AA1010,IF($AA1010='Control Panel'!$F$37,$AA1010,IF($AA1010='Control Panel'!$F$38,$AA1010,IF($AA1010='Control Panel'!$F$39,$AA1010,IF($AA1010='Control Panel'!$F$40,$AA1010,IF($AA1010='Control Panel'!$F$41,$AA1010,"Error -- Availability entered in an incorrect format"))))))))</f>
        <v>N</v>
      </c>
    </row>
    <row r="1011" spans="1:28" s="14" customFormat="1" x14ac:dyDescent="0.25">
      <c r="A1011" s="7">
        <v>999</v>
      </c>
      <c r="B1011" s="6"/>
      <c r="C1011" s="11"/>
      <c r="D1011" s="220"/>
      <c r="E1011" s="11"/>
      <c r="F1011" s="205" t="str">
        <f t="shared" si="30"/>
        <v>N/A</v>
      </c>
      <c r="G1011" s="6"/>
      <c r="AA1011" s="14" t="str">
        <f t="shared" si="31"/>
        <v/>
      </c>
      <c r="AB1011" s="14" t="str">
        <f>IF(LEN($AA1011)=0,"N",IF(LEN($AA1011)&gt;1,"Error -- Availability entered in an incorrect format",IF($AA1011='Control Panel'!$F$36,$AA1011,IF($AA1011='Control Panel'!$F$37,$AA1011,IF($AA1011='Control Panel'!$F$38,$AA1011,IF($AA1011='Control Panel'!$F$39,$AA1011,IF($AA1011='Control Panel'!$F$40,$AA1011,IF($AA1011='Control Panel'!$F$41,$AA1011,"Error -- Availability entered in an incorrect format"))))))))</f>
        <v>N</v>
      </c>
    </row>
    <row r="1012" spans="1:28" s="14" customFormat="1" x14ac:dyDescent="0.25">
      <c r="A1012" s="7">
        <v>1000</v>
      </c>
      <c r="B1012" s="6"/>
      <c r="C1012" s="11"/>
      <c r="D1012" s="220"/>
      <c r="E1012" s="11"/>
      <c r="F1012" s="205" t="str">
        <f t="shared" si="30"/>
        <v>N/A</v>
      </c>
      <c r="G1012" s="6"/>
      <c r="AA1012" s="14" t="str">
        <f t="shared" si="31"/>
        <v/>
      </c>
      <c r="AB1012" s="14" t="str">
        <f>IF(LEN($AA1012)=0,"N",IF(LEN($AA1012)&gt;1,"Error -- Availability entered in an incorrect format",IF($AA1012='Control Panel'!$F$36,$AA1012,IF($AA1012='Control Panel'!$F$37,$AA1012,IF($AA1012='Control Panel'!$F$38,$AA1012,IF($AA1012='Control Panel'!$F$39,$AA1012,IF($AA1012='Control Panel'!$F$40,$AA1012,IF($AA1012='Control Panel'!$F$41,$AA1012,"Error -- Availability entered in an incorrect format"))))))))</f>
        <v>N</v>
      </c>
    </row>
  </sheetData>
  <sheetProtection algorithmName="SHA-512" hashValue="acHBbbvs6yJoo1oUaVqBNJ+w0qbJ5KoT0KFhNeWChgCsC+2yPo/e/NEpDaINmfNbkAjkHOnfGfIGYoWtFy33sA==" saltValue="DmVb02pEQvQ95foerBhGH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6C692ADD-0A36-4BB4-8C28-40DDB6724FBF}">
            <xm:f>D10='Control Panel'!$I$25</xm:f>
            <x14:dxf>
              <font>
                <color rgb="FFFFFF00"/>
              </font>
              <fill>
                <patternFill>
                  <bgColor rgb="FFBF311A"/>
                </patternFill>
              </fill>
            </x14:dxf>
          </x14:cfRule>
          <xm:sqref>D10:G10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10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SUBTOTAL(3,A13:A1012)</f>
        <v>1000</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Panel'!F58&amp;" - "&amp;'Control Panel'!E58</f>
        <v>4.13 - Module 12</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row r="13" spans="1:35" s="14" customFormat="1" x14ac:dyDescent="0.25">
      <c r="A13" s="8">
        <v>1</v>
      </c>
      <c r="B13" s="10"/>
      <c r="C13" s="15"/>
      <c r="D13" s="8"/>
      <c r="E13" s="15"/>
      <c r="F13" s="205" t="str">
        <f>IF($D$10=$A$9,"N/A",$D$10)</f>
        <v>N/A</v>
      </c>
      <c r="G13" s="10"/>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x14ac:dyDescent="0.25">
      <c r="A14" s="7">
        <v>2</v>
      </c>
      <c r="B14" s="10"/>
      <c r="C14" s="15"/>
      <c r="D14" s="8"/>
      <c r="E14" s="15"/>
      <c r="F14" s="205" t="str">
        <f t="shared" ref="F14:F77" si="0">IF($D$10=$A$9,"N/A",$D$10)</f>
        <v>N/A</v>
      </c>
      <c r="G14" s="10"/>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x14ac:dyDescent="0.25">
      <c r="A15" s="7">
        <v>3</v>
      </c>
      <c r="B15" s="10"/>
      <c r="C15" s="15"/>
      <c r="D15" s="8"/>
      <c r="E15" s="15"/>
      <c r="F15" s="205" t="str">
        <f t="shared" si="0"/>
        <v>N/A</v>
      </c>
      <c r="G15" s="10"/>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10"/>
      <c r="C16" s="15"/>
      <c r="D16" s="8"/>
      <c r="E16" s="15"/>
      <c r="F16" s="205" t="str">
        <f t="shared" si="0"/>
        <v>N/A</v>
      </c>
      <c r="G16" s="10"/>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10"/>
      <c r="C17" s="15"/>
      <c r="D17" s="8"/>
      <c r="E17" s="15"/>
      <c r="F17" s="205" t="str">
        <f t="shared" si="0"/>
        <v>N/A</v>
      </c>
      <c r="G17" s="10"/>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10"/>
      <c r="C18" s="15"/>
      <c r="D18" s="8"/>
      <c r="E18" s="15"/>
      <c r="F18" s="205" t="str">
        <f t="shared" si="0"/>
        <v>N/A</v>
      </c>
      <c r="G18" s="10"/>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10"/>
      <c r="C19" s="15"/>
      <c r="D19" s="8"/>
      <c r="E19" s="15"/>
      <c r="F19" s="205" t="str">
        <f t="shared" si="0"/>
        <v>N/A</v>
      </c>
      <c r="G19" s="10"/>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10"/>
      <c r="C20" s="15"/>
      <c r="D20" s="8"/>
      <c r="E20" s="15"/>
      <c r="F20" s="205" t="str">
        <f t="shared" si="0"/>
        <v>N/A</v>
      </c>
      <c r="G20" s="10"/>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10"/>
      <c r="C21" s="15"/>
      <c r="D21" s="8"/>
      <c r="E21" s="15"/>
      <c r="F21" s="205" t="str">
        <f t="shared" si="0"/>
        <v>N/A</v>
      </c>
      <c r="G21" s="10"/>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x14ac:dyDescent="0.25">
      <c r="A22" s="7">
        <v>10</v>
      </c>
      <c r="B22" s="10"/>
      <c r="C22" s="15"/>
      <c r="D22" s="8"/>
      <c r="E22" s="15"/>
      <c r="F22" s="205" t="str">
        <f t="shared" si="0"/>
        <v>N/A</v>
      </c>
      <c r="G22" s="10"/>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x14ac:dyDescent="0.25">
      <c r="A23" s="7">
        <v>11</v>
      </c>
      <c r="B23" s="10"/>
      <c r="C23" s="15"/>
      <c r="D23" s="8"/>
      <c r="E23" s="15"/>
      <c r="F23" s="205" t="str">
        <f t="shared" si="0"/>
        <v>N/A</v>
      </c>
      <c r="G23" s="10"/>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10"/>
      <c r="C24" s="15"/>
      <c r="D24" s="8"/>
      <c r="E24" s="15"/>
      <c r="F24" s="205" t="str">
        <f t="shared" si="0"/>
        <v>N/A</v>
      </c>
      <c r="G24" s="10"/>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6"/>
      <c r="C25" s="11"/>
      <c r="D25" s="11"/>
      <c r="E25" s="11"/>
      <c r="F25" s="205"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6"/>
      <c r="C26" s="11"/>
      <c r="D26" s="11"/>
      <c r="E26" s="11"/>
      <c r="F26" s="205"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6"/>
      <c r="C27" s="11"/>
      <c r="D27" s="11"/>
      <c r="E27" s="11"/>
      <c r="F27" s="205"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6"/>
      <c r="C28" s="11"/>
      <c r="D28" s="11"/>
      <c r="E28" s="11"/>
      <c r="F28" s="205"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x14ac:dyDescent="0.25">
      <c r="A29" s="7">
        <v>17</v>
      </c>
      <c r="B29" s="6"/>
      <c r="C29" s="11"/>
      <c r="D29" s="11"/>
      <c r="E29" s="11"/>
      <c r="F29" s="205"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6"/>
      <c r="C30" s="11"/>
      <c r="D30" s="11"/>
      <c r="E30" s="11"/>
      <c r="F30" s="205"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x14ac:dyDescent="0.25">
      <c r="A31" s="7">
        <v>19</v>
      </c>
      <c r="B31" s="6"/>
      <c r="C31" s="11"/>
      <c r="D31" s="220"/>
      <c r="E31" s="11"/>
      <c r="F31" s="205"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x14ac:dyDescent="0.25">
      <c r="A32" s="7">
        <v>20</v>
      </c>
      <c r="B32" s="6"/>
      <c r="C32" s="11"/>
      <c r="D32" s="220"/>
      <c r="E32" s="11"/>
      <c r="F32" s="205"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x14ac:dyDescent="0.25">
      <c r="A33" s="7">
        <v>21</v>
      </c>
      <c r="B33" s="6"/>
      <c r="C33" s="11"/>
      <c r="D33" s="220"/>
      <c r="E33" s="11"/>
      <c r="F33" s="205"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6"/>
      <c r="C34" s="11"/>
      <c r="D34" s="220"/>
      <c r="E34" s="11"/>
      <c r="F34" s="205"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x14ac:dyDescent="0.25">
      <c r="A35" s="7">
        <v>23</v>
      </c>
      <c r="B35" s="6"/>
      <c r="C35" s="11"/>
      <c r="D35" s="220"/>
      <c r="E35" s="11"/>
      <c r="F35" s="205"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x14ac:dyDescent="0.25">
      <c r="A36" s="7">
        <v>24</v>
      </c>
      <c r="B36" s="6"/>
      <c r="C36" s="11"/>
      <c r="D36" s="220"/>
      <c r="E36" s="11"/>
      <c r="F36" s="205"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6"/>
      <c r="C37" s="11"/>
      <c r="D37" s="220"/>
      <c r="E37" s="11"/>
      <c r="F37" s="205"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x14ac:dyDescent="0.25">
      <c r="A38" s="7">
        <v>26</v>
      </c>
      <c r="B38" s="6"/>
      <c r="C38" s="11"/>
      <c r="D38" s="220"/>
      <c r="E38" s="11"/>
      <c r="F38" s="205"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x14ac:dyDescent="0.25">
      <c r="A39" s="7">
        <v>27</v>
      </c>
      <c r="B39" s="6"/>
      <c r="C39" s="11"/>
      <c r="D39" s="220"/>
      <c r="E39" s="11"/>
      <c r="F39" s="205"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x14ac:dyDescent="0.25">
      <c r="A40" s="7">
        <v>28</v>
      </c>
      <c r="B40" s="6"/>
      <c r="C40" s="11"/>
      <c r="D40" s="220"/>
      <c r="E40" s="11"/>
      <c r="F40" s="205"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x14ac:dyDescent="0.25">
      <c r="A41" s="7">
        <v>29</v>
      </c>
      <c r="B41" s="6"/>
      <c r="C41" s="11"/>
      <c r="D41" s="220"/>
      <c r="E41" s="11"/>
      <c r="F41" s="205"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x14ac:dyDescent="0.25">
      <c r="A42" s="7">
        <v>30</v>
      </c>
      <c r="B42" s="6"/>
      <c r="C42" s="11"/>
      <c r="D42" s="220"/>
      <c r="E42" s="11"/>
      <c r="F42" s="205"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x14ac:dyDescent="0.25">
      <c r="A43" s="7">
        <v>31</v>
      </c>
      <c r="B43" s="6"/>
      <c r="C43" s="11"/>
      <c r="D43" s="220"/>
      <c r="E43" s="11"/>
      <c r="F43" s="205"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x14ac:dyDescent="0.25">
      <c r="A44" s="7">
        <v>32</v>
      </c>
      <c r="B44" s="6"/>
      <c r="C44" s="11"/>
      <c r="D44" s="220"/>
      <c r="E44" s="11"/>
      <c r="F44" s="205"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x14ac:dyDescent="0.25">
      <c r="A45" s="7">
        <v>33</v>
      </c>
      <c r="B45" s="6"/>
      <c r="C45" s="11"/>
      <c r="D45" s="220"/>
      <c r="E45" s="11"/>
      <c r="F45" s="205"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6"/>
      <c r="C46" s="11"/>
      <c r="D46" s="220"/>
      <c r="E46" s="11"/>
      <c r="F46" s="205"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6"/>
      <c r="C47" s="11"/>
      <c r="D47" s="220"/>
      <c r="E47" s="11"/>
      <c r="F47" s="205"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x14ac:dyDescent="0.25">
      <c r="A48" s="7">
        <v>36</v>
      </c>
      <c r="B48" s="6"/>
      <c r="C48" s="11"/>
      <c r="D48" s="220"/>
      <c r="E48" s="11"/>
      <c r="F48" s="205"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x14ac:dyDescent="0.25">
      <c r="A49" s="7">
        <v>37</v>
      </c>
      <c r="B49" s="6"/>
      <c r="C49" s="11"/>
      <c r="D49" s="220"/>
      <c r="E49" s="11"/>
      <c r="F49" s="205"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x14ac:dyDescent="0.25">
      <c r="A50" s="7">
        <v>38</v>
      </c>
      <c r="B50" s="6"/>
      <c r="C50" s="11"/>
      <c r="D50" s="220"/>
      <c r="E50" s="11"/>
      <c r="F50" s="205"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6"/>
      <c r="C51" s="11"/>
      <c r="D51" s="220"/>
      <c r="E51" s="11"/>
      <c r="F51" s="205"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6"/>
      <c r="C52" s="11"/>
      <c r="D52" s="220"/>
      <c r="E52" s="11"/>
      <c r="F52" s="205"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6"/>
      <c r="C53" s="11"/>
      <c r="D53" s="220"/>
      <c r="E53" s="11"/>
      <c r="F53" s="205"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6"/>
      <c r="C54" s="11"/>
      <c r="D54" s="220"/>
      <c r="E54" s="11"/>
      <c r="F54" s="205"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x14ac:dyDescent="0.25">
      <c r="A55" s="7">
        <v>43</v>
      </c>
      <c r="B55" s="6"/>
      <c r="C55" s="11"/>
      <c r="D55" s="220"/>
      <c r="E55" s="11"/>
      <c r="F55" s="205"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6"/>
      <c r="C56" s="11"/>
      <c r="D56" s="220"/>
      <c r="E56" s="11"/>
      <c r="F56" s="205"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6"/>
      <c r="C57" s="11"/>
      <c r="D57" s="220"/>
      <c r="E57" s="11"/>
      <c r="F57" s="205"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6"/>
      <c r="C58" s="11"/>
      <c r="D58" s="220"/>
      <c r="E58" s="11"/>
      <c r="F58" s="205"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x14ac:dyDescent="0.25">
      <c r="A59" s="7">
        <v>47</v>
      </c>
      <c r="B59" s="6"/>
      <c r="C59" s="11"/>
      <c r="D59" s="220"/>
      <c r="E59" s="11"/>
      <c r="F59" s="205"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x14ac:dyDescent="0.25">
      <c r="A60" s="7">
        <v>48</v>
      </c>
      <c r="B60" s="6"/>
      <c r="C60" s="11"/>
      <c r="D60" s="220"/>
      <c r="E60" s="11"/>
      <c r="F60" s="205"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x14ac:dyDescent="0.25">
      <c r="A61" s="7">
        <v>49</v>
      </c>
      <c r="B61" s="6"/>
      <c r="C61" s="11"/>
      <c r="D61" s="220"/>
      <c r="E61" s="11"/>
      <c r="F61" s="205"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6"/>
      <c r="C62" s="11"/>
      <c r="D62" s="220"/>
      <c r="E62" s="11"/>
      <c r="F62" s="205"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x14ac:dyDescent="0.25">
      <c r="A63" s="7">
        <v>51</v>
      </c>
      <c r="B63" s="6"/>
      <c r="C63" s="11"/>
      <c r="D63" s="220"/>
      <c r="E63" s="11"/>
      <c r="F63" s="205"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x14ac:dyDescent="0.25">
      <c r="A64" s="7">
        <v>52</v>
      </c>
      <c r="B64" s="6"/>
      <c r="C64" s="11"/>
      <c r="D64" s="220"/>
      <c r="E64" s="11"/>
      <c r="F64" s="205"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x14ac:dyDescent="0.25">
      <c r="A65" s="7">
        <v>53</v>
      </c>
      <c r="B65" s="6"/>
      <c r="C65" s="11"/>
      <c r="D65" s="220"/>
      <c r="E65" s="11"/>
      <c r="F65" s="205"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x14ac:dyDescent="0.25">
      <c r="A66" s="7">
        <v>54</v>
      </c>
      <c r="B66" s="6"/>
      <c r="C66" s="11"/>
      <c r="D66" s="220"/>
      <c r="E66" s="11"/>
      <c r="F66" s="205"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x14ac:dyDescent="0.25">
      <c r="A67" s="7">
        <v>55</v>
      </c>
      <c r="B67" s="6"/>
      <c r="C67" s="11"/>
      <c r="D67" s="220"/>
      <c r="E67" s="11"/>
      <c r="F67" s="205"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x14ac:dyDescent="0.25">
      <c r="A68" s="7">
        <v>56</v>
      </c>
      <c r="B68" s="6"/>
      <c r="C68" s="11"/>
      <c r="D68" s="220"/>
      <c r="E68" s="11"/>
      <c r="F68" s="205"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x14ac:dyDescent="0.25">
      <c r="A69" s="7">
        <v>57</v>
      </c>
      <c r="B69" s="6"/>
      <c r="C69" s="11"/>
      <c r="D69" s="220"/>
      <c r="E69" s="11"/>
      <c r="F69" s="205"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6"/>
      <c r="C70" s="11"/>
      <c r="D70" s="220"/>
      <c r="E70" s="11"/>
      <c r="F70" s="205"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x14ac:dyDescent="0.25">
      <c r="A71" s="7">
        <v>59</v>
      </c>
      <c r="B71" s="6"/>
      <c r="C71" s="11"/>
      <c r="D71" s="220"/>
      <c r="E71" s="11"/>
      <c r="F71" s="205"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x14ac:dyDescent="0.25">
      <c r="A72" s="7">
        <v>60</v>
      </c>
      <c r="B72" s="6"/>
      <c r="C72" s="11"/>
      <c r="D72" s="220"/>
      <c r="E72" s="11"/>
      <c r="F72" s="205"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x14ac:dyDescent="0.25">
      <c r="A73" s="7">
        <v>61</v>
      </c>
      <c r="B73" s="6"/>
      <c r="C73" s="11"/>
      <c r="D73" s="220"/>
      <c r="E73" s="11"/>
      <c r="F73" s="205"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x14ac:dyDescent="0.25">
      <c r="A74" s="7">
        <v>62</v>
      </c>
      <c r="B74" s="6"/>
      <c r="C74" s="11"/>
      <c r="D74" s="220"/>
      <c r="E74" s="11"/>
      <c r="F74" s="205"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x14ac:dyDescent="0.25">
      <c r="A75" s="7">
        <v>63</v>
      </c>
      <c r="B75" s="6"/>
      <c r="C75" s="11"/>
      <c r="D75" s="220"/>
      <c r="E75" s="11"/>
      <c r="F75" s="205"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x14ac:dyDescent="0.25">
      <c r="A76" s="7">
        <v>64</v>
      </c>
      <c r="B76" s="6"/>
      <c r="C76" s="11"/>
      <c r="D76" s="220"/>
      <c r="E76" s="11"/>
      <c r="F76" s="205"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x14ac:dyDescent="0.25">
      <c r="A77" s="7">
        <v>65</v>
      </c>
      <c r="B77" s="6"/>
      <c r="C77" s="11"/>
      <c r="D77" s="220"/>
      <c r="E77" s="11"/>
      <c r="F77" s="205"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x14ac:dyDescent="0.25">
      <c r="A78" s="7">
        <v>66</v>
      </c>
      <c r="B78" s="6"/>
      <c r="C78" s="11"/>
      <c r="D78" s="220"/>
      <c r="E78" s="11"/>
      <c r="F78" s="205" t="str">
        <f t="shared" ref="F78:F141" si="2">IF($D$10=$A$9,"N/A",$D$10)</f>
        <v>N/A</v>
      </c>
      <c r="G78" s="6"/>
      <c r="AA78" s="14" t="str">
        <f t="shared" ref="AA78:AA141"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x14ac:dyDescent="0.25">
      <c r="A79" s="7">
        <v>67</v>
      </c>
      <c r="B79" s="6"/>
      <c r="C79" s="11"/>
      <c r="D79" s="220"/>
      <c r="E79" s="11"/>
      <c r="F79" s="205"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x14ac:dyDescent="0.25">
      <c r="A80" s="7">
        <v>68</v>
      </c>
      <c r="B80" s="6"/>
      <c r="C80" s="11"/>
      <c r="D80" s="220"/>
      <c r="E80" s="11"/>
      <c r="F80" s="205"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6"/>
      <c r="C81" s="11"/>
      <c r="D81" s="220"/>
      <c r="E81" s="11"/>
      <c r="F81" s="205"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6"/>
      <c r="C82" s="11"/>
      <c r="D82" s="220"/>
      <c r="E82" s="11"/>
      <c r="F82" s="205" t="str">
        <f t="shared" si="2"/>
        <v>N/A</v>
      </c>
      <c r="G82" s="6"/>
      <c r="AA82" s="14" t="str">
        <f t="shared" si="3"/>
        <v/>
      </c>
      <c r="AB82" s="1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x14ac:dyDescent="0.25">
      <c r="A83" s="7">
        <v>71</v>
      </c>
      <c r="B83" s="6"/>
      <c r="C83" s="11"/>
      <c r="D83" s="220"/>
      <c r="E83" s="11"/>
      <c r="F83" s="205" t="str">
        <f t="shared" si="2"/>
        <v>N/A</v>
      </c>
      <c r="G83" s="6"/>
      <c r="AA83" s="14" t="str">
        <f t="shared" si="3"/>
        <v/>
      </c>
      <c r="AB83" s="1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x14ac:dyDescent="0.25">
      <c r="A84" s="7">
        <v>72</v>
      </c>
      <c r="B84" s="6"/>
      <c r="C84" s="11"/>
      <c r="D84" s="220"/>
      <c r="E84" s="11"/>
      <c r="F84" s="205" t="str">
        <f t="shared" si="2"/>
        <v>N/A</v>
      </c>
      <c r="G84" s="6"/>
      <c r="AA84" s="14" t="str">
        <f t="shared" si="3"/>
        <v/>
      </c>
      <c r="AB84" s="1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x14ac:dyDescent="0.25">
      <c r="A85" s="7">
        <v>73</v>
      </c>
      <c r="B85" s="6"/>
      <c r="C85" s="11"/>
      <c r="D85" s="220"/>
      <c r="E85" s="11"/>
      <c r="F85" s="205" t="str">
        <f t="shared" si="2"/>
        <v>N/A</v>
      </c>
      <c r="G85" s="6"/>
      <c r="AA85" s="14" t="str">
        <f t="shared" si="3"/>
        <v/>
      </c>
      <c r="AB85" s="1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x14ac:dyDescent="0.25">
      <c r="A86" s="7">
        <v>74</v>
      </c>
      <c r="B86" s="6"/>
      <c r="C86" s="11"/>
      <c r="D86" s="220"/>
      <c r="E86" s="11"/>
      <c r="F86" s="205" t="str">
        <f t="shared" si="2"/>
        <v>N/A</v>
      </c>
      <c r="G86" s="6"/>
      <c r="AA86" s="14" t="str">
        <f t="shared" si="3"/>
        <v/>
      </c>
      <c r="AB86" s="1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x14ac:dyDescent="0.25">
      <c r="A87" s="7">
        <v>75</v>
      </c>
      <c r="B87" s="6"/>
      <c r="C87" s="11"/>
      <c r="D87" s="220"/>
      <c r="E87" s="11"/>
      <c r="F87" s="205" t="str">
        <f t="shared" si="2"/>
        <v>N/A</v>
      </c>
      <c r="G87" s="6"/>
      <c r="AA87" s="14" t="str">
        <f t="shared" si="3"/>
        <v/>
      </c>
      <c r="AB87" s="1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x14ac:dyDescent="0.25">
      <c r="A88" s="7">
        <v>76</v>
      </c>
      <c r="B88" s="6"/>
      <c r="C88" s="11"/>
      <c r="D88" s="220"/>
      <c r="E88" s="11"/>
      <c r="F88" s="205" t="str">
        <f t="shared" si="2"/>
        <v>N/A</v>
      </c>
      <c r="G88" s="6"/>
      <c r="AA88" s="14" t="str">
        <f t="shared" si="3"/>
        <v/>
      </c>
      <c r="AB88" s="1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x14ac:dyDescent="0.25">
      <c r="A89" s="7">
        <v>77</v>
      </c>
      <c r="B89" s="6"/>
      <c r="C89" s="11"/>
      <c r="D89" s="220"/>
      <c r="E89" s="11"/>
      <c r="F89" s="205" t="str">
        <f t="shared" si="2"/>
        <v>N/A</v>
      </c>
      <c r="G89" s="6"/>
      <c r="AA89" s="14" t="str">
        <f t="shared" si="3"/>
        <v/>
      </c>
      <c r="AB89" s="1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x14ac:dyDescent="0.25">
      <c r="A90" s="7">
        <v>78</v>
      </c>
      <c r="B90" s="6"/>
      <c r="C90" s="11"/>
      <c r="D90" s="220"/>
      <c r="E90" s="11"/>
      <c r="F90" s="205" t="str">
        <f t="shared" si="2"/>
        <v>N/A</v>
      </c>
      <c r="G90" s="6"/>
      <c r="AA90" s="14" t="str">
        <f t="shared" si="3"/>
        <v/>
      </c>
      <c r="AB90" s="1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x14ac:dyDescent="0.25">
      <c r="A91" s="7">
        <v>79</v>
      </c>
      <c r="B91" s="6"/>
      <c r="C91" s="11"/>
      <c r="D91" s="220"/>
      <c r="E91" s="11"/>
      <c r="F91" s="205" t="str">
        <f t="shared" si="2"/>
        <v>N/A</v>
      </c>
      <c r="G91" s="6"/>
      <c r="AA91" s="14" t="str">
        <f t="shared" si="3"/>
        <v/>
      </c>
      <c r="AB91" s="1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x14ac:dyDescent="0.25">
      <c r="A92" s="7">
        <v>80</v>
      </c>
      <c r="B92" s="6"/>
      <c r="C92" s="11"/>
      <c r="D92" s="220"/>
      <c r="E92" s="11"/>
      <c r="F92" s="205" t="str">
        <f t="shared" si="2"/>
        <v>N/A</v>
      </c>
      <c r="G92" s="6"/>
      <c r="AA92" s="14" t="str">
        <f t="shared" si="3"/>
        <v/>
      </c>
      <c r="AB92" s="1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x14ac:dyDescent="0.25">
      <c r="A93" s="7">
        <v>81</v>
      </c>
      <c r="B93" s="6"/>
      <c r="C93" s="11"/>
      <c r="D93" s="220"/>
      <c r="E93" s="11"/>
      <c r="F93" s="205" t="str">
        <f t="shared" si="2"/>
        <v>N/A</v>
      </c>
      <c r="G93" s="6"/>
      <c r="AA93" s="14" t="str">
        <f t="shared" si="3"/>
        <v/>
      </c>
      <c r="AB93" s="1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x14ac:dyDescent="0.25">
      <c r="A94" s="7">
        <v>82</v>
      </c>
      <c r="B94" s="6"/>
      <c r="C94" s="11"/>
      <c r="D94" s="220"/>
      <c r="E94" s="11"/>
      <c r="F94" s="205" t="str">
        <f t="shared" si="2"/>
        <v>N/A</v>
      </c>
      <c r="G94" s="6"/>
      <c r="AA94" s="14" t="str">
        <f t="shared" si="3"/>
        <v/>
      </c>
      <c r="AB94" s="1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x14ac:dyDescent="0.25">
      <c r="A95" s="7">
        <v>83</v>
      </c>
      <c r="B95" s="6"/>
      <c r="C95" s="11"/>
      <c r="D95" s="220"/>
      <c r="E95" s="11"/>
      <c r="F95" s="205" t="str">
        <f t="shared" si="2"/>
        <v>N/A</v>
      </c>
      <c r="G95" s="6"/>
      <c r="AA95" s="14" t="str">
        <f t="shared" si="3"/>
        <v/>
      </c>
      <c r="AB95" s="1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x14ac:dyDescent="0.25">
      <c r="A96" s="7">
        <v>84</v>
      </c>
      <c r="B96" s="6"/>
      <c r="C96" s="11"/>
      <c r="D96" s="220"/>
      <c r="E96" s="11"/>
      <c r="F96" s="205" t="str">
        <f t="shared" si="2"/>
        <v>N/A</v>
      </c>
      <c r="G96" s="6"/>
      <c r="AA96" s="14" t="str">
        <f t="shared" si="3"/>
        <v/>
      </c>
      <c r="AB96" s="1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x14ac:dyDescent="0.25">
      <c r="A97" s="7">
        <v>85</v>
      </c>
      <c r="B97" s="6"/>
      <c r="C97" s="11"/>
      <c r="D97" s="220"/>
      <c r="E97" s="11"/>
      <c r="F97" s="205" t="str">
        <f t="shared" si="2"/>
        <v>N/A</v>
      </c>
      <c r="G97" s="6"/>
      <c r="AA97" s="14" t="str">
        <f t="shared" si="3"/>
        <v/>
      </c>
      <c r="AB97" s="1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x14ac:dyDescent="0.25">
      <c r="A98" s="7">
        <v>86</v>
      </c>
      <c r="B98" s="6"/>
      <c r="C98" s="11"/>
      <c r="D98" s="220"/>
      <c r="E98" s="11"/>
      <c r="F98" s="205" t="str">
        <f t="shared" si="2"/>
        <v>N/A</v>
      </c>
      <c r="G98" s="6"/>
      <c r="AA98" s="14" t="str">
        <f t="shared" si="3"/>
        <v/>
      </c>
      <c r="AB98" s="1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4" customFormat="1" x14ac:dyDescent="0.25">
      <c r="A99" s="7">
        <v>87</v>
      </c>
      <c r="B99" s="6"/>
      <c r="C99" s="11"/>
      <c r="D99" s="220"/>
      <c r="E99" s="11"/>
      <c r="F99" s="205" t="str">
        <f t="shared" si="2"/>
        <v>N/A</v>
      </c>
      <c r="G99" s="6"/>
      <c r="AA99" s="14" t="str">
        <f t="shared" si="3"/>
        <v/>
      </c>
      <c r="AB99" s="14"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4" customFormat="1" x14ac:dyDescent="0.25">
      <c r="A100" s="7">
        <v>88</v>
      </c>
      <c r="B100" s="6"/>
      <c r="C100" s="11"/>
      <c r="D100" s="220"/>
      <c r="E100" s="11"/>
      <c r="F100" s="205" t="str">
        <f t="shared" si="2"/>
        <v>N/A</v>
      </c>
      <c r="G100" s="6"/>
      <c r="AA100" s="14" t="str">
        <f t="shared" si="3"/>
        <v/>
      </c>
      <c r="AB100" s="14"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4" customFormat="1" x14ac:dyDescent="0.25">
      <c r="A101" s="7">
        <v>89</v>
      </c>
      <c r="B101" s="6"/>
      <c r="C101" s="11"/>
      <c r="D101" s="220"/>
      <c r="E101" s="11"/>
      <c r="F101" s="205" t="str">
        <f t="shared" si="2"/>
        <v>N/A</v>
      </c>
      <c r="G101" s="6"/>
      <c r="AA101" s="14" t="str">
        <f t="shared" si="3"/>
        <v/>
      </c>
      <c r="AB101" s="14"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4" customFormat="1" x14ac:dyDescent="0.25">
      <c r="A102" s="7">
        <v>90</v>
      </c>
      <c r="B102" s="6"/>
      <c r="C102" s="11"/>
      <c r="D102" s="220"/>
      <c r="E102" s="11"/>
      <c r="F102" s="205" t="str">
        <f t="shared" si="2"/>
        <v>N/A</v>
      </c>
      <c r="G102" s="6"/>
      <c r="AA102" s="14" t="str">
        <f t="shared" si="3"/>
        <v/>
      </c>
      <c r="AB102" s="14"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4" customFormat="1" x14ac:dyDescent="0.25">
      <c r="A103" s="7">
        <v>91</v>
      </c>
      <c r="B103" s="6"/>
      <c r="C103" s="11"/>
      <c r="D103" s="220"/>
      <c r="E103" s="11"/>
      <c r="F103" s="205" t="str">
        <f t="shared" si="2"/>
        <v>N/A</v>
      </c>
      <c r="G103" s="6"/>
      <c r="AA103" s="14" t="str">
        <f t="shared" si="3"/>
        <v/>
      </c>
      <c r="AB103" s="14"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4" customFormat="1" x14ac:dyDescent="0.25">
      <c r="A104" s="7">
        <v>92</v>
      </c>
      <c r="B104" s="6"/>
      <c r="C104" s="11"/>
      <c r="D104" s="220"/>
      <c r="E104" s="11"/>
      <c r="F104" s="205" t="str">
        <f t="shared" si="2"/>
        <v>N/A</v>
      </c>
      <c r="G104" s="6"/>
      <c r="AA104" s="14" t="str">
        <f t="shared" si="3"/>
        <v/>
      </c>
      <c r="AB104" s="14"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4" customFormat="1" x14ac:dyDescent="0.25">
      <c r="A105" s="7">
        <v>93</v>
      </c>
      <c r="B105" s="6"/>
      <c r="C105" s="11"/>
      <c r="D105" s="220"/>
      <c r="E105" s="11"/>
      <c r="F105" s="205" t="str">
        <f t="shared" si="2"/>
        <v>N/A</v>
      </c>
      <c r="G105" s="6"/>
      <c r="AA105" s="14" t="str">
        <f t="shared" si="3"/>
        <v/>
      </c>
      <c r="AB105" s="14"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4" customFormat="1" x14ac:dyDescent="0.25">
      <c r="A106" s="7">
        <v>94</v>
      </c>
      <c r="B106" s="6"/>
      <c r="C106" s="11"/>
      <c r="D106" s="220"/>
      <c r="E106" s="11"/>
      <c r="F106" s="205" t="str">
        <f t="shared" si="2"/>
        <v>N/A</v>
      </c>
      <c r="G106" s="6"/>
      <c r="AA106" s="14" t="str">
        <f t="shared" si="3"/>
        <v/>
      </c>
      <c r="AB106" s="14"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4" customFormat="1" x14ac:dyDescent="0.25">
      <c r="A107" s="7">
        <v>95</v>
      </c>
      <c r="B107" s="6"/>
      <c r="C107" s="11"/>
      <c r="D107" s="220"/>
      <c r="E107" s="11"/>
      <c r="F107" s="205" t="str">
        <f t="shared" si="2"/>
        <v>N/A</v>
      </c>
      <c r="G107" s="6"/>
      <c r="AA107" s="14" t="str">
        <f t="shared" si="3"/>
        <v/>
      </c>
      <c r="AB107" s="14"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4" customFormat="1" x14ac:dyDescent="0.25">
      <c r="A108" s="7">
        <v>96</v>
      </c>
      <c r="B108" s="6"/>
      <c r="C108" s="11"/>
      <c r="D108" s="220"/>
      <c r="E108" s="11"/>
      <c r="F108" s="205" t="str">
        <f t="shared" si="2"/>
        <v>N/A</v>
      </c>
      <c r="G108" s="6"/>
      <c r="AA108" s="14" t="str">
        <f t="shared" si="3"/>
        <v/>
      </c>
      <c r="AB108" s="14"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4" customFormat="1" x14ac:dyDescent="0.25">
      <c r="A109" s="7">
        <v>97</v>
      </c>
      <c r="B109" s="6"/>
      <c r="C109" s="11"/>
      <c r="D109" s="220"/>
      <c r="E109" s="11"/>
      <c r="F109" s="205" t="str">
        <f t="shared" si="2"/>
        <v>N/A</v>
      </c>
      <c r="G109" s="6"/>
      <c r="AA109" s="14" t="str">
        <f t="shared" si="3"/>
        <v/>
      </c>
      <c r="AB109" s="14"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4" customFormat="1" x14ac:dyDescent="0.25">
      <c r="A110" s="7">
        <v>98</v>
      </c>
      <c r="B110" s="6"/>
      <c r="C110" s="11"/>
      <c r="D110" s="220"/>
      <c r="E110" s="11"/>
      <c r="F110" s="205" t="str">
        <f t="shared" si="2"/>
        <v>N/A</v>
      </c>
      <c r="G110" s="6"/>
      <c r="AA110" s="14" t="str">
        <f t="shared" si="3"/>
        <v/>
      </c>
      <c r="AB110" s="14"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4" customFormat="1" x14ac:dyDescent="0.25">
      <c r="A111" s="7">
        <v>99</v>
      </c>
      <c r="B111" s="6"/>
      <c r="C111" s="11"/>
      <c r="D111" s="220"/>
      <c r="E111" s="11"/>
      <c r="F111" s="205" t="str">
        <f t="shared" si="2"/>
        <v>N/A</v>
      </c>
      <c r="G111" s="6"/>
      <c r="AA111" s="14" t="str">
        <f t="shared" si="3"/>
        <v/>
      </c>
      <c r="AB111" s="14"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4" customFormat="1" x14ac:dyDescent="0.25">
      <c r="A112" s="7">
        <v>100</v>
      </c>
      <c r="B112" s="6"/>
      <c r="C112" s="11"/>
      <c r="D112" s="220"/>
      <c r="E112" s="11"/>
      <c r="F112" s="205" t="str">
        <f t="shared" si="2"/>
        <v>N/A</v>
      </c>
      <c r="G112" s="6"/>
      <c r="AA112" s="14" t="str">
        <f t="shared" si="3"/>
        <v/>
      </c>
      <c r="AB112" s="14"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4" customFormat="1" x14ac:dyDescent="0.25">
      <c r="A113" s="7">
        <v>101</v>
      </c>
      <c r="B113" s="6"/>
      <c r="C113" s="11"/>
      <c r="D113" s="220"/>
      <c r="E113" s="11"/>
      <c r="F113" s="205" t="str">
        <f t="shared" si="2"/>
        <v>N/A</v>
      </c>
      <c r="G113" s="6"/>
      <c r="AA113" s="14" t="str">
        <f t="shared" si="3"/>
        <v/>
      </c>
      <c r="AB113" s="14"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4" customFormat="1" x14ac:dyDescent="0.25">
      <c r="A114" s="7">
        <v>102</v>
      </c>
      <c r="B114" s="6"/>
      <c r="C114" s="11"/>
      <c r="D114" s="220"/>
      <c r="E114" s="11"/>
      <c r="F114" s="205" t="str">
        <f t="shared" si="2"/>
        <v>N/A</v>
      </c>
      <c r="G114" s="6"/>
      <c r="AA114" s="14" t="str">
        <f t="shared" si="3"/>
        <v/>
      </c>
      <c r="AB114" s="14"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4" customFormat="1" x14ac:dyDescent="0.25">
      <c r="A115" s="7">
        <v>103</v>
      </c>
      <c r="B115" s="6"/>
      <c r="C115" s="11"/>
      <c r="D115" s="220"/>
      <c r="E115" s="11"/>
      <c r="F115" s="205" t="str">
        <f t="shared" si="2"/>
        <v>N/A</v>
      </c>
      <c r="G115" s="6"/>
      <c r="AA115" s="14" t="str">
        <f t="shared" si="3"/>
        <v/>
      </c>
      <c r="AB115" s="14"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4" customFormat="1" x14ac:dyDescent="0.25">
      <c r="A116" s="7">
        <v>104</v>
      </c>
      <c r="B116" s="6"/>
      <c r="C116" s="11"/>
      <c r="D116" s="220"/>
      <c r="E116" s="11"/>
      <c r="F116" s="205" t="str">
        <f t="shared" si="2"/>
        <v>N/A</v>
      </c>
      <c r="G116" s="6"/>
      <c r="AA116" s="14" t="str">
        <f t="shared" si="3"/>
        <v/>
      </c>
      <c r="AB116" s="14"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4" customFormat="1" x14ac:dyDescent="0.25">
      <c r="A117" s="7">
        <v>105</v>
      </c>
      <c r="B117" s="6"/>
      <c r="C117" s="11"/>
      <c r="D117" s="220"/>
      <c r="E117" s="11"/>
      <c r="F117" s="205" t="str">
        <f t="shared" si="2"/>
        <v>N/A</v>
      </c>
      <c r="G117" s="6"/>
      <c r="AA117" s="14" t="str">
        <f t="shared" si="3"/>
        <v/>
      </c>
      <c r="AB117" s="14"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4" customFormat="1" x14ac:dyDescent="0.25">
      <c r="A118" s="7">
        <v>106</v>
      </c>
      <c r="B118" s="6"/>
      <c r="C118" s="11"/>
      <c r="D118" s="220"/>
      <c r="E118" s="11"/>
      <c r="F118" s="205" t="str">
        <f t="shared" si="2"/>
        <v>N/A</v>
      </c>
      <c r="G118" s="6"/>
      <c r="AA118" s="14" t="str">
        <f t="shared" si="3"/>
        <v/>
      </c>
      <c r="AB118" s="14"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4" customFormat="1" x14ac:dyDescent="0.25">
      <c r="A119" s="7">
        <v>107</v>
      </c>
      <c r="B119" s="6"/>
      <c r="C119" s="11"/>
      <c r="D119" s="220"/>
      <c r="E119" s="11"/>
      <c r="F119" s="205" t="str">
        <f t="shared" si="2"/>
        <v>N/A</v>
      </c>
      <c r="G119" s="6"/>
      <c r="AA119" s="14" t="str">
        <f t="shared" si="3"/>
        <v/>
      </c>
      <c r="AB119" s="14"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4" customFormat="1" x14ac:dyDescent="0.25">
      <c r="A120" s="7">
        <v>108</v>
      </c>
      <c r="B120" s="6"/>
      <c r="C120" s="11"/>
      <c r="D120" s="220"/>
      <c r="E120" s="11"/>
      <c r="F120" s="205" t="str">
        <f t="shared" si="2"/>
        <v>N/A</v>
      </c>
      <c r="G120" s="6"/>
      <c r="AA120" s="14" t="str">
        <f t="shared" si="3"/>
        <v/>
      </c>
      <c r="AB120" s="14"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4" customFormat="1" x14ac:dyDescent="0.25">
      <c r="A121" s="7">
        <v>109</v>
      </c>
      <c r="B121" s="6"/>
      <c r="C121" s="11"/>
      <c r="D121" s="220"/>
      <c r="E121" s="11"/>
      <c r="F121" s="205" t="str">
        <f t="shared" si="2"/>
        <v>N/A</v>
      </c>
      <c r="G121" s="6"/>
      <c r="AA121" s="14" t="str">
        <f t="shared" si="3"/>
        <v/>
      </c>
      <c r="AB121" s="14"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4" customFormat="1" x14ac:dyDescent="0.25">
      <c r="A122" s="7">
        <v>110</v>
      </c>
      <c r="B122" s="6"/>
      <c r="C122" s="11"/>
      <c r="D122" s="220"/>
      <c r="E122" s="11"/>
      <c r="F122" s="205" t="str">
        <f t="shared" si="2"/>
        <v>N/A</v>
      </c>
      <c r="G122" s="6"/>
      <c r="AA122" s="14" t="str">
        <f t="shared" si="3"/>
        <v/>
      </c>
      <c r="AB122" s="14"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4" customFormat="1" x14ac:dyDescent="0.25">
      <c r="A123" s="7">
        <v>111</v>
      </c>
      <c r="B123" s="6"/>
      <c r="C123" s="11"/>
      <c r="D123" s="220"/>
      <c r="E123" s="11"/>
      <c r="F123" s="205" t="str">
        <f t="shared" si="2"/>
        <v>N/A</v>
      </c>
      <c r="G123" s="6"/>
      <c r="AA123" s="14" t="str">
        <f t="shared" si="3"/>
        <v/>
      </c>
      <c r="AB123" s="14"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4" customFormat="1" x14ac:dyDescent="0.25">
      <c r="A124" s="7">
        <v>112</v>
      </c>
      <c r="B124" s="6"/>
      <c r="C124" s="11"/>
      <c r="D124" s="220"/>
      <c r="E124" s="11"/>
      <c r="F124" s="205" t="str">
        <f t="shared" si="2"/>
        <v>N/A</v>
      </c>
      <c r="G124" s="6"/>
      <c r="AA124" s="14" t="str">
        <f t="shared" si="3"/>
        <v/>
      </c>
      <c r="AB124" s="14"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4" customFormat="1" x14ac:dyDescent="0.25">
      <c r="A125" s="7">
        <v>113</v>
      </c>
      <c r="B125" s="6"/>
      <c r="C125" s="11"/>
      <c r="D125" s="220"/>
      <c r="E125" s="11"/>
      <c r="F125" s="205" t="str">
        <f t="shared" si="2"/>
        <v>N/A</v>
      </c>
      <c r="G125" s="6"/>
      <c r="AA125" s="14" t="str">
        <f t="shared" si="3"/>
        <v/>
      </c>
      <c r="AB125" s="14"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4" customFormat="1" x14ac:dyDescent="0.25">
      <c r="A126" s="7">
        <v>114</v>
      </c>
      <c r="B126" s="6"/>
      <c r="C126" s="11"/>
      <c r="D126" s="220"/>
      <c r="E126" s="11"/>
      <c r="F126" s="205" t="str">
        <f t="shared" si="2"/>
        <v>N/A</v>
      </c>
      <c r="G126" s="6"/>
      <c r="AA126" s="14" t="str">
        <f t="shared" si="3"/>
        <v/>
      </c>
      <c r="AB126" s="14"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4" customFormat="1" x14ac:dyDescent="0.25">
      <c r="A127" s="7">
        <v>115</v>
      </c>
      <c r="B127" s="6"/>
      <c r="C127" s="11"/>
      <c r="D127" s="220"/>
      <c r="E127" s="11"/>
      <c r="F127" s="205" t="str">
        <f t="shared" si="2"/>
        <v>N/A</v>
      </c>
      <c r="G127" s="6"/>
      <c r="AA127" s="14" t="str">
        <f t="shared" si="3"/>
        <v/>
      </c>
      <c r="AB127" s="14"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4" customFormat="1" x14ac:dyDescent="0.25">
      <c r="A128" s="7">
        <v>116</v>
      </c>
      <c r="B128" s="6"/>
      <c r="C128" s="11"/>
      <c r="D128" s="220"/>
      <c r="E128" s="11"/>
      <c r="F128" s="205" t="str">
        <f t="shared" si="2"/>
        <v>N/A</v>
      </c>
      <c r="G128" s="6"/>
      <c r="AA128" s="14" t="str">
        <f t="shared" si="3"/>
        <v/>
      </c>
      <c r="AB128" s="14"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4" customFormat="1" x14ac:dyDescent="0.25">
      <c r="A129" s="7">
        <v>117</v>
      </c>
      <c r="B129" s="6"/>
      <c r="C129" s="11"/>
      <c r="D129" s="220"/>
      <c r="E129" s="11"/>
      <c r="F129" s="205" t="str">
        <f t="shared" si="2"/>
        <v>N/A</v>
      </c>
      <c r="G129" s="6"/>
      <c r="AA129" s="14" t="str">
        <f t="shared" si="3"/>
        <v/>
      </c>
      <c r="AB129" s="14"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4" customFormat="1" x14ac:dyDescent="0.25">
      <c r="A130" s="7">
        <v>118</v>
      </c>
      <c r="B130" s="6"/>
      <c r="C130" s="11"/>
      <c r="D130" s="220"/>
      <c r="E130" s="11"/>
      <c r="F130" s="205" t="str">
        <f t="shared" si="2"/>
        <v>N/A</v>
      </c>
      <c r="G130" s="6"/>
      <c r="AA130" s="14" t="str">
        <f t="shared" si="3"/>
        <v/>
      </c>
      <c r="AB130" s="14"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4" customFormat="1" x14ac:dyDescent="0.25">
      <c r="A131" s="7">
        <v>119</v>
      </c>
      <c r="B131" s="6"/>
      <c r="C131" s="11"/>
      <c r="D131" s="220"/>
      <c r="E131" s="11"/>
      <c r="F131" s="205" t="str">
        <f t="shared" si="2"/>
        <v>N/A</v>
      </c>
      <c r="G131" s="6"/>
      <c r="AA131" s="14" t="str">
        <f t="shared" si="3"/>
        <v/>
      </c>
      <c r="AB131" s="14"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4" customFormat="1" x14ac:dyDescent="0.25">
      <c r="A132" s="7">
        <v>120</v>
      </c>
      <c r="B132" s="6"/>
      <c r="C132" s="11"/>
      <c r="D132" s="220"/>
      <c r="E132" s="11"/>
      <c r="F132" s="205" t="str">
        <f t="shared" si="2"/>
        <v>N/A</v>
      </c>
      <c r="G132" s="6"/>
      <c r="AA132" s="14" t="str">
        <f t="shared" si="3"/>
        <v/>
      </c>
      <c r="AB132" s="14"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4" customFormat="1" x14ac:dyDescent="0.25">
      <c r="A133" s="7">
        <v>121</v>
      </c>
      <c r="B133" s="6"/>
      <c r="C133" s="11"/>
      <c r="D133" s="220"/>
      <c r="E133" s="11"/>
      <c r="F133" s="205" t="str">
        <f t="shared" si="2"/>
        <v>N/A</v>
      </c>
      <c r="G133" s="6"/>
      <c r="AA133" s="14" t="str">
        <f t="shared" si="3"/>
        <v/>
      </c>
      <c r="AB133" s="14"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4" customFormat="1" x14ac:dyDescent="0.25">
      <c r="A134" s="7">
        <v>122</v>
      </c>
      <c r="B134" s="6"/>
      <c r="C134" s="11"/>
      <c r="D134" s="220"/>
      <c r="E134" s="11"/>
      <c r="F134" s="205" t="str">
        <f t="shared" si="2"/>
        <v>N/A</v>
      </c>
      <c r="G134" s="6"/>
      <c r="AA134" s="14" t="str">
        <f t="shared" si="3"/>
        <v/>
      </c>
      <c r="AB134" s="14"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4" customFormat="1" x14ac:dyDescent="0.25">
      <c r="A135" s="7">
        <v>123</v>
      </c>
      <c r="B135" s="6"/>
      <c r="C135" s="11"/>
      <c r="D135" s="220"/>
      <c r="E135" s="11"/>
      <c r="F135" s="205" t="str">
        <f t="shared" si="2"/>
        <v>N/A</v>
      </c>
      <c r="G135" s="6"/>
      <c r="AA135" s="14" t="str">
        <f t="shared" si="3"/>
        <v/>
      </c>
      <c r="AB135" s="14"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4" customFormat="1" x14ac:dyDescent="0.25">
      <c r="A136" s="7">
        <v>124</v>
      </c>
      <c r="B136" s="6"/>
      <c r="C136" s="11"/>
      <c r="D136" s="220"/>
      <c r="E136" s="11"/>
      <c r="F136" s="205" t="str">
        <f t="shared" si="2"/>
        <v>N/A</v>
      </c>
      <c r="G136" s="6"/>
      <c r="AA136" s="14" t="str">
        <f t="shared" si="3"/>
        <v/>
      </c>
      <c r="AB136" s="14"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4" customFormat="1" x14ac:dyDescent="0.25">
      <c r="A137" s="7">
        <v>125</v>
      </c>
      <c r="B137" s="6"/>
      <c r="C137" s="11"/>
      <c r="D137" s="220"/>
      <c r="E137" s="11"/>
      <c r="F137" s="205" t="str">
        <f t="shared" si="2"/>
        <v>N/A</v>
      </c>
      <c r="G137" s="6"/>
      <c r="AA137" s="14" t="str">
        <f t="shared" si="3"/>
        <v/>
      </c>
      <c r="AB137" s="14"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4" customFormat="1" x14ac:dyDescent="0.25">
      <c r="A138" s="7">
        <v>126</v>
      </c>
      <c r="B138" s="6"/>
      <c r="C138" s="11"/>
      <c r="D138" s="220"/>
      <c r="E138" s="11"/>
      <c r="F138" s="205" t="str">
        <f t="shared" si="2"/>
        <v>N/A</v>
      </c>
      <c r="G138" s="6"/>
      <c r="AA138" s="14" t="str">
        <f t="shared" si="3"/>
        <v/>
      </c>
      <c r="AB138" s="14"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4" customFormat="1" x14ac:dyDescent="0.25">
      <c r="A139" s="7">
        <v>127</v>
      </c>
      <c r="B139" s="6"/>
      <c r="C139" s="11"/>
      <c r="D139" s="220"/>
      <c r="E139" s="11"/>
      <c r="F139" s="205" t="str">
        <f t="shared" si="2"/>
        <v>N/A</v>
      </c>
      <c r="G139" s="6"/>
      <c r="AA139" s="14" t="str">
        <f t="shared" si="3"/>
        <v/>
      </c>
      <c r="AB139" s="14"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4" customFormat="1" x14ac:dyDescent="0.25">
      <c r="A140" s="7">
        <v>128</v>
      </c>
      <c r="B140" s="6"/>
      <c r="C140" s="11"/>
      <c r="D140" s="220"/>
      <c r="E140" s="11"/>
      <c r="F140" s="205" t="str">
        <f t="shared" si="2"/>
        <v>N/A</v>
      </c>
      <c r="G140" s="6"/>
      <c r="AA140" s="14" t="str">
        <f t="shared" si="3"/>
        <v/>
      </c>
      <c r="AB140" s="14"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4" customFormat="1" x14ac:dyDescent="0.25">
      <c r="A141" s="7">
        <v>129</v>
      </c>
      <c r="B141" s="6"/>
      <c r="C141" s="11"/>
      <c r="D141" s="220"/>
      <c r="E141" s="11"/>
      <c r="F141" s="205" t="str">
        <f t="shared" si="2"/>
        <v>N/A</v>
      </c>
      <c r="G141" s="6"/>
      <c r="AA141" s="14" t="str">
        <f t="shared" si="3"/>
        <v/>
      </c>
      <c r="AB141" s="14"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4" customFormat="1" x14ac:dyDescent="0.25">
      <c r="A142" s="7">
        <v>130</v>
      </c>
      <c r="B142" s="6"/>
      <c r="C142" s="11"/>
      <c r="D142" s="220"/>
      <c r="E142" s="11"/>
      <c r="F142" s="205" t="str">
        <f t="shared" ref="F142:F205" si="4">IF($D$10=$A$9,"N/A",$D$10)</f>
        <v>N/A</v>
      </c>
      <c r="G142" s="6"/>
      <c r="AA142" s="14" t="str">
        <f t="shared" ref="AA142:AA205" si="5">TRIM($D142)</f>
        <v/>
      </c>
      <c r="AB142" s="14"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4" customFormat="1" x14ac:dyDescent="0.25">
      <c r="A143" s="7">
        <v>131</v>
      </c>
      <c r="B143" s="6"/>
      <c r="C143" s="11"/>
      <c r="D143" s="220"/>
      <c r="E143" s="11"/>
      <c r="F143" s="205" t="str">
        <f t="shared" si="4"/>
        <v>N/A</v>
      </c>
      <c r="G143" s="6"/>
      <c r="AA143" s="14" t="str">
        <f t="shared" si="5"/>
        <v/>
      </c>
      <c r="AB143" s="14"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4" customFormat="1" x14ac:dyDescent="0.25">
      <c r="A144" s="7">
        <v>132</v>
      </c>
      <c r="B144" s="6"/>
      <c r="C144" s="11"/>
      <c r="D144" s="220"/>
      <c r="E144" s="11"/>
      <c r="F144" s="205" t="str">
        <f t="shared" si="4"/>
        <v>N/A</v>
      </c>
      <c r="G144" s="6"/>
      <c r="AA144" s="14" t="str">
        <f t="shared" si="5"/>
        <v/>
      </c>
      <c r="AB144" s="14"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4" customFormat="1" x14ac:dyDescent="0.25">
      <c r="A145" s="7">
        <v>133</v>
      </c>
      <c r="B145" s="6"/>
      <c r="C145" s="11"/>
      <c r="D145" s="220"/>
      <c r="E145" s="11"/>
      <c r="F145" s="205" t="str">
        <f t="shared" si="4"/>
        <v>N/A</v>
      </c>
      <c r="G145" s="6"/>
      <c r="AA145" s="14" t="str">
        <f t="shared" si="5"/>
        <v/>
      </c>
      <c r="AB145" s="14"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4" customFormat="1" x14ac:dyDescent="0.25">
      <c r="A146" s="7">
        <v>134</v>
      </c>
      <c r="B146" s="6"/>
      <c r="C146" s="11"/>
      <c r="D146" s="220"/>
      <c r="E146" s="11"/>
      <c r="F146" s="205" t="str">
        <f t="shared" si="4"/>
        <v>N/A</v>
      </c>
      <c r="G146" s="6"/>
      <c r="AA146" s="14" t="str">
        <f t="shared" si="5"/>
        <v/>
      </c>
      <c r="AB146" s="14"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4" customFormat="1" x14ac:dyDescent="0.25">
      <c r="A147" s="7">
        <v>135</v>
      </c>
      <c r="B147" s="6"/>
      <c r="C147" s="11"/>
      <c r="D147" s="220"/>
      <c r="E147" s="11"/>
      <c r="F147" s="205" t="str">
        <f t="shared" si="4"/>
        <v>N/A</v>
      </c>
      <c r="G147" s="6"/>
      <c r="AA147" s="14" t="str">
        <f t="shared" si="5"/>
        <v/>
      </c>
      <c r="AB147" s="14"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4" customFormat="1" x14ac:dyDescent="0.25">
      <c r="A148" s="7">
        <v>136</v>
      </c>
      <c r="B148" s="6"/>
      <c r="C148" s="11"/>
      <c r="D148" s="220"/>
      <c r="E148" s="11"/>
      <c r="F148" s="205" t="str">
        <f t="shared" si="4"/>
        <v>N/A</v>
      </c>
      <c r="G148" s="6"/>
      <c r="AA148" s="14" t="str">
        <f t="shared" si="5"/>
        <v/>
      </c>
      <c r="AB148" s="14"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4" customFormat="1" x14ac:dyDescent="0.25">
      <c r="A149" s="7">
        <v>137</v>
      </c>
      <c r="B149" s="6"/>
      <c r="C149" s="11"/>
      <c r="D149" s="220"/>
      <c r="E149" s="11"/>
      <c r="F149" s="205" t="str">
        <f t="shared" si="4"/>
        <v>N/A</v>
      </c>
      <c r="G149" s="6"/>
      <c r="AA149" s="14" t="str">
        <f t="shared" si="5"/>
        <v/>
      </c>
      <c r="AB149" s="14"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4" customFormat="1" x14ac:dyDescent="0.25">
      <c r="A150" s="7">
        <v>138</v>
      </c>
      <c r="B150" s="6"/>
      <c r="C150" s="11"/>
      <c r="D150" s="220"/>
      <c r="E150" s="11"/>
      <c r="F150" s="205" t="str">
        <f t="shared" si="4"/>
        <v>N/A</v>
      </c>
      <c r="G150" s="6"/>
      <c r="AA150" s="14" t="str">
        <f t="shared" si="5"/>
        <v/>
      </c>
      <c r="AB150" s="14"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4" customFormat="1" x14ac:dyDescent="0.25">
      <c r="A151" s="7">
        <v>139</v>
      </c>
      <c r="B151" s="6"/>
      <c r="C151" s="11"/>
      <c r="D151" s="220"/>
      <c r="E151" s="11"/>
      <c r="F151" s="205" t="str">
        <f t="shared" si="4"/>
        <v>N/A</v>
      </c>
      <c r="G151" s="6"/>
      <c r="AA151" s="14" t="str">
        <f t="shared" si="5"/>
        <v/>
      </c>
      <c r="AB151" s="14"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4" customFormat="1" x14ac:dyDescent="0.25">
      <c r="A152" s="7">
        <v>140</v>
      </c>
      <c r="B152" s="6"/>
      <c r="C152" s="11"/>
      <c r="D152" s="220"/>
      <c r="E152" s="11"/>
      <c r="F152" s="205" t="str">
        <f t="shared" si="4"/>
        <v>N/A</v>
      </c>
      <c r="G152" s="6"/>
      <c r="AA152" s="14" t="str">
        <f t="shared" si="5"/>
        <v/>
      </c>
      <c r="AB152" s="14"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4" customFormat="1" x14ac:dyDescent="0.25">
      <c r="A153" s="7">
        <v>141</v>
      </c>
      <c r="B153" s="6"/>
      <c r="C153" s="11"/>
      <c r="D153" s="220"/>
      <c r="E153" s="11"/>
      <c r="F153" s="205" t="str">
        <f t="shared" si="4"/>
        <v>N/A</v>
      </c>
      <c r="G153" s="6"/>
      <c r="AA153" s="14" t="str">
        <f t="shared" si="5"/>
        <v/>
      </c>
      <c r="AB153" s="14"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4" customFormat="1" x14ac:dyDescent="0.25">
      <c r="A154" s="7">
        <v>142</v>
      </c>
      <c r="B154" s="6"/>
      <c r="C154" s="11"/>
      <c r="D154" s="220"/>
      <c r="E154" s="11"/>
      <c r="F154" s="205" t="str">
        <f t="shared" si="4"/>
        <v>N/A</v>
      </c>
      <c r="G154" s="6"/>
      <c r="AA154" s="14" t="str">
        <f t="shared" si="5"/>
        <v/>
      </c>
      <c r="AB154" s="14"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4" customFormat="1" x14ac:dyDescent="0.25">
      <c r="A155" s="7">
        <v>143</v>
      </c>
      <c r="B155" s="6"/>
      <c r="C155" s="11"/>
      <c r="D155" s="220"/>
      <c r="E155" s="11"/>
      <c r="F155" s="205" t="str">
        <f t="shared" si="4"/>
        <v>N/A</v>
      </c>
      <c r="G155" s="6"/>
      <c r="AA155" s="14" t="str">
        <f t="shared" si="5"/>
        <v/>
      </c>
      <c r="AB155" s="14"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4" customFormat="1" x14ac:dyDescent="0.25">
      <c r="A156" s="7">
        <v>144</v>
      </c>
      <c r="B156" s="6"/>
      <c r="C156" s="11"/>
      <c r="D156" s="220"/>
      <c r="E156" s="11"/>
      <c r="F156" s="205" t="str">
        <f t="shared" si="4"/>
        <v>N/A</v>
      </c>
      <c r="G156" s="6"/>
      <c r="AA156" s="14" t="str">
        <f t="shared" si="5"/>
        <v/>
      </c>
      <c r="AB156" s="14"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4" customFormat="1" x14ac:dyDescent="0.25">
      <c r="A157" s="7">
        <v>145</v>
      </c>
      <c r="B157" s="6"/>
      <c r="C157" s="11"/>
      <c r="D157" s="220"/>
      <c r="E157" s="11"/>
      <c r="F157" s="205" t="str">
        <f t="shared" si="4"/>
        <v>N/A</v>
      </c>
      <c r="G157" s="6"/>
      <c r="AA157" s="14" t="str">
        <f t="shared" si="5"/>
        <v/>
      </c>
      <c r="AB157" s="14"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4" customFormat="1" x14ac:dyDescent="0.25">
      <c r="A158" s="7">
        <v>146</v>
      </c>
      <c r="B158" s="6"/>
      <c r="C158" s="11"/>
      <c r="D158" s="220"/>
      <c r="E158" s="11"/>
      <c r="F158" s="205" t="str">
        <f t="shared" si="4"/>
        <v>N/A</v>
      </c>
      <c r="G158" s="6"/>
      <c r="AA158" s="14" t="str">
        <f t="shared" si="5"/>
        <v/>
      </c>
      <c r="AB158" s="14"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4" customFormat="1" x14ac:dyDescent="0.25">
      <c r="A159" s="7">
        <v>147</v>
      </c>
      <c r="B159" s="6"/>
      <c r="C159" s="11"/>
      <c r="D159" s="220"/>
      <c r="E159" s="11"/>
      <c r="F159" s="205" t="str">
        <f t="shared" si="4"/>
        <v>N/A</v>
      </c>
      <c r="G159" s="6"/>
      <c r="AA159" s="14" t="str">
        <f t="shared" si="5"/>
        <v/>
      </c>
      <c r="AB159" s="14"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4" customFormat="1" x14ac:dyDescent="0.25">
      <c r="A160" s="7">
        <v>148</v>
      </c>
      <c r="B160" s="6"/>
      <c r="C160" s="11"/>
      <c r="D160" s="220"/>
      <c r="E160" s="11"/>
      <c r="F160" s="205" t="str">
        <f t="shared" si="4"/>
        <v>N/A</v>
      </c>
      <c r="G160" s="6"/>
      <c r="AA160" s="14" t="str">
        <f t="shared" si="5"/>
        <v/>
      </c>
      <c r="AB160" s="14"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4" customFormat="1" x14ac:dyDescent="0.25">
      <c r="A161" s="7">
        <v>149</v>
      </c>
      <c r="B161" s="6"/>
      <c r="C161" s="11"/>
      <c r="D161" s="220"/>
      <c r="E161" s="11"/>
      <c r="F161" s="205" t="str">
        <f t="shared" si="4"/>
        <v>N/A</v>
      </c>
      <c r="G161" s="6"/>
      <c r="AA161" s="14" t="str">
        <f t="shared" si="5"/>
        <v/>
      </c>
      <c r="AB161" s="14"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4" customFormat="1" x14ac:dyDescent="0.25">
      <c r="A162" s="7">
        <v>150</v>
      </c>
      <c r="B162" s="6"/>
      <c r="C162" s="11"/>
      <c r="D162" s="220"/>
      <c r="E162" s="11"/>
      <c r="F162" s="205" t="str">
        <f t="shared" si="4"/>
        <v>N/A</v>
      </c>
      <c r="G162" s="6"/>
      <c r="AA162" s="14" t="str">
        <f t="shared" si="5"/>
        <v/>
      </c>
      <c r="AB162" s="14"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4" customFormat="1" x14ac:dyDescent="0.25">
      <c r="A163" s="7">
        <v>151</v>
      </c>
      <c r="B163" s="6"/>
      <c r="C163" s="11"/>
      <c r="D163" s="220"/>
      <c r="E163" s="11"/>
      <c r="F163" s="205" t="str">
        <f t="shared" si="4"/>
        <v>N/A</v>
      </c>
      <c r="G163" s="6"/>
      <c r="AA163" s="14" t="str">
        <f t="shared" si="5"/>
        <v/>
      </c>
      <c r="AB163" s="14"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4" customFormat="1" x14ac:dyDescent="0.25">
      <c r="A164" s="7">
        <v>152</v>
      </c>
      <c r="B164" s="6"/>
      <c r="C164" s="11"/>
      <c r="D164" s="220"/>
      <c r="E164" s="11"/>
      <c r="F164" s="205" t="str">
        <f t="shared" si="4"/>
        <v>N/A</v>
      </c>
      <c r="G164" s="6"/>
      <c r="AA164" s="14" t="str">
        <f t="shared" si="5"/>
        <v/>
      </c>
      <c r="AB164" s="14"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4" customFormat="1" x14ac:dyDescent="0.25">
      <c r="A165" s="7">
        <v>153</v>
      </c>
      <c r="B165" s="6"/>
      <c r="C165" s="11"/>
      <c r="D165" s="220"/>
      <c r="E165" s="11"/>
      <c r="F165" s="205" t="str">
        <f t="shared" si="4"/>
        <v>N/A</v>
      </c>
      <c r="G165" s="6"/>
      <c r="AA165" s="14" t="str">
        <f t="shared" si="5"/>
        <v/>
      </c>
      <c r="AB165" s="14"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4" customFormat="1" x14ac:dyDescent="0.25">
      <c r="A166" s="7">
        <v>154</v>
      </c>
      <c r="B166" s="6"/>
      <c r="C166" s="11"/>
      <c r="D166" s="220"/>
      <c r="E166" s="11"/>
      <c r="F166" s="205" t="str">
        <f t="shared" si="4"/>
        <v>N/A</v>
      </c>
      <c r="G166" s="6"/>
      <c r="AA166" s="14" t="str">
        <f t="shared" si="5"/>
        <v/>
      </c>
      <c r="AB166" s="14"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4" customFormat="1" x14ac:dyDescent="0.25">
      <c r="A167" s="7">
        <v>155</v>
      </c>
      <c r="B167" s="6"/>
      <c r="C167" s="11"/>
      <c r="D167" s="220"/>
      <c r="E167" s="11"/>
      <c r="F167" s="205" t="str">
        <f t="shared" si="4"/>
        <v>N/A</v>
      </c>
      <c r="G167" s="6"/>
      <c r="AA167" s="14" t="str">
        <f t="shared" si="5"/>
        <v/>
      </c>
      <c r="AB167" s="14"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4" customFormat="1" x14ac:dyDescent="0.25">
      <c r="A168" s="7">
        <v>156</v>
      </c>
      <c r="B168" s="6"/>
      <c r="C168" s="11"/>
      <c r="D168" s="220"/>
      <c r="E168" s="11"/>
      <c r="F168" s="205" t="str">
        <f t="shared" si="4"/>
        <v>N/A</v>
      </c>
      <c r="G168" s="6"/>
      <c r="AA168" s="14" t="str">
        <f t="shared" si="5"/>
        <v/>
      </c>
      <c r="AB168" s="14"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4" customFormat="1" x14ac:dyDescent="0.25">
      <c r="A169" s="7">
        <v>157</v>
      </c>
      <c r="B169" s="6"/>
      <c r="C169" s="11"/>
      <c r="D169" s="220"/>
      <c r="E169" s="11"/>
      <c r="F169" s="205" t="str">
        <f t="shared" si="4"/>
        <v>N/A</v>
      </c>
      <c r="G169" s="6"/>
      <c r="AA169" s="14" t="str">
        <f t="shared" si="5"/>
        <v/>
      </c>
      <c r="AB169" s="14"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4" customFormat="1" x14ac:dyDescent="0.25">
      <c r="A170" s="7">
        <v>158</v>
      </c>
      <c r="B170" s="6"/>
      <c r="C170" s="11"/>
      <c r="D170" s="220"/>
      <c r="E170" s="11"/>
      <c r="F170" s="205" t="str">
        <f t="shared" si="4"/>
        <v>N/A</v>
      </c>
      <c r="G170" s="6"/>
      <c r="AA170" s="14" t="str">
        <f t="shared" si="5"/>
        <v/>
      </c>
      <c r="AB170" s="14"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4" customFormat="1" x14ac:dyDescent="0.25">
      <c r="A171" s="7">
        <v>159</v>
      </c>
      <c r="B171" s="6"/>
      <c r="C171" s="11"/>
      <c r="D171" s="220"/>
      <c r="E171" s="11"/>
      <c r="F171" s="205" t="str">
        <f t="shared" si="4"/>
        <v>N/A</v>
      </c>
      <c r="G171" s="6"/>
      <c r="AA171" s="14" t="str">
        <f t="shared" si="5"/>
        <v/>
      </c>
      <c r="AB171" s="14"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4" customFormat="1" x14ac:dyDescent="0.25">
      <c r="A172" s="7">
        <v>160</v>
      </c>
      <c r="B172" s="6"/>
      <c r="C172" s="11"/>
      <c r="D172" s="220"/>
      <c r="E172" s="11"/>
      <c r="F172" s="205" t="str">
        <f t="shared" si="4"/>
        <v>N/A</v>
      </c>
      <c r="G172" s="6"/>
      <c r="AA172" s="14" t="str">
        <f t="shared" si="5"/>
        <v/>
      </c>
      <c r="AB172" s="14"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4" customFormat="1" x14ac:dyDescent="0.25">
      <c r="A173" s="7">
        <v>161</v>
      </c>
      <c r="B173" s="6"/>
      <c r="C173" s="11"/>
      <c r="D173" s="220"/>
      <c r="E173" s="11"/>
      <c r="F173" s="205" t="str">
        <f t="shared" si="4"/>
        <v>N/A</v>
      </c>
      <c r="G173" s="6"/>
      <c r="AA173" s="14" t="str">
        <f t="shared" si="5"/>
        <v/>
      </c>
      <c r="AB173" s="14"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4" customFormat="1" x14ac:dyDescent="0.25">
      <c r="A174" s="7">
        <v>162</v>
      </c>
      <c r="B174" s="6"/>
      <c r="C174" s="11"/>
      <c r="D174" s="220"/>
      <c r="E174" s="11"/>
      <c r="F174" s="205" t="str">
        <f t="shared" si="4"/>
        <v>N/A</v>
      </c>
      <c r="G174" s="6"/>
      <c r="AA174" s="14" t="str">
        <f t="shared" si="5"/>
        <v/>
      </c>
      <c r="AB174" s="14"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4" customFormat="1" x14ac:dyDescent="0.25">
      <c r="A175" s="7">
        <v>163</v>
      </c>
      <c r="B175" s="6"/>
      <c r="C175" s="11"/>
      <c r="D175" s="220"/>
      <c r="E175" s="11"/>
      <c r="F175" s="205" t="str">
        <f t="shared" si="4"/>
        <v>N/A</v>
      </c>
      <c r="G175" s="6"/>
      <c r="AA175" s="14" t="str">
        <f t="shared" si="5"/>
        <v/>
      </c>
      <c r="AB175" s="14"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4" customFormat="1" x14ac:dyDescent="0.25">
      <c r="A176" s="7">
        <v>164</v>
      </c>
      <c r="B176" s="6"/>
      <c r="C176" s="11"/>
      <c r="D176" s="220"/>
      <c r="E176" s="11"/>
      <c r="F176" s="205" t="str">
        <f t="shared" si="4"/>
        <v>N/A</v>
      </c>
      <c r="G176" s="6"/>
      <c r="AA176" s="14" t="str">
        <f t="shared" si="5"/>
        <v/>
      </c>
      <c r="AB176" s="14"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4" customFormat="1" x14ac:dyDescent="0.25">
      <c r="A177" s="7">
        <v>165</v>
      </c>
      <c r="B177" s="6"/>
      <c r="C177" s="11"/>
      <c r="D177" s="220"/>
      <c r="E177" s="11"/>
      <c r="F177" s="205" t="str">
        <f t="shared" si="4"/>
        <v>N/A</v>
      </c>
      <c r="G177" s="6"/>
      <c r="AA177" s="14" t="str">
        <f t="shared" si="5"/>
        <v/>
      </c>
      <c r="AB177" s="14"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4" customFormat="1" x14ac:dyDescent="0.25">
      <c r="A178" s="7">
        <v>166</v>
      </c>
      <c r="B178" s="6"/>
      <c r="C178" s="11"/>
      <c r="D178" s="220"/>
      <c r="E178" s="11"/>
      <c r="F178" s="205" t="str">
        <f t="shared" si="4"/>
        <v>N/A</v>
      </c>
      <c r="G178" s="6"/>
      <c r="AA178" s="14" t="str">
        <f t="shared" si="5"/>
        <v/>
      </c>
      <c r="AB178" s="14"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4" customFormat="1" x14ac:dyDescent="0.25">
      <c r="A179" s="7">
        <v>167</v>
      </c>
      <c r="B179" s="6"/>
      <c r="C179" s="11"/>
      <c r="D179" s="220"/>
      <c r="E179" s="11"/>
      <c r="F179" s="205" t="str">
        <f t="shared" si="4"/>
        <v>N/A</v>
      </c>
      <c r="G179" s="6"/>
      <c r="AA179" s="14" t="str">
        <f t="shared" si="5"/>
        <v/>
      </c>
      <c r="AB179" s="14"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4" customFormat="1" x14ac:dyDescent="0.25">
      <c r="A180" s="7">
        <v>168</v>
      </c>
      <c r="B180" s="6"/>
      <c r="C180" s="11"/>
      <c r="D180" s="220"/>
      <c r="E180" s="11"/>
      <c r="F180" s="205" t="str">
        <f t="shared" si="4"/>
        <v>N/A</v>
      </c>
      <c r="G180" s="6"/>
      <c r="AA180" s="14" t="str">
        <f t="shared" si="5"/>
        <v/>
      </c>
      <c r="AB180" s="14"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4" customFormat="1" x14ac:dyDescent="0.25">
      <c r="A181" s="7">
        <v>169</v>
      </c>
      <c r="B181" s="6"/>
      <c r="C181" s="11"/>
      <c r="D181" s="220"/>
      <c r="E181" s="11"/>
      <c r="F181" s="205" t="str">
        <f t="shared" si="4"/>
        <v>N/A</v>
      </c>
      <c r="G181" s="6"/>
      <c r="AA181" s="14" t="str">
        <f t="shared" si="5"/>
        <v/>
      </c>
      <c r="AB181" s="14"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4" customFormat="1" x14ac:dyDescent="0.25">
      <c r="A182" s="7">
        <v>170</v>
      </c>
      <c r="B182" s="6"/>
      <c r="C182" s="11"/>
      <c r="D182" s="220"/>
      <c r="E182" s="11"/>
      <c r="F182" s="205" t="str">
        <f t="shared" si="4"/>
        <v>N/A</v>
      </c>
      <c r="G182" s="6"/>
      <c r="AA182" s="14" t="str">
        <f t="shared" si="5"/>
        <v/>
      </c>
      <c r="AB182" s="14"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4" customFormat="1" x14ac:dyDescent="0.25">
      <c r="A183" s="7">
        <v>171</v>
      </c>
      <c r="B183" s="6"/>
      <c r="C183" s="11"/>
      <c r="D183" s="220"/>
      <c r="E183" s="11"/>
      <c r="F183" s="205" t="str">
        <f t="shared" si="4"/>
        <v>N/A</v>
      </c>
      <c r="G183" s="6"/>
      <c r="AA183" s="14" t="str">
        <f t="shared" si="5"/>
        <v/>
      </c>
      <c r="AB183" s="14"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4" customFormat="1" x14ac:dyDescent="0.25">
      <c r="A184" s="7">
        <v>172</v>
      </c>
      <c r="B184" s="6"/>
      <c r="C184" s="11"/>
      <c r="D184" s="220"/>
      <c r="E184" s="11"/>
      <c r="F184" s="205" t="str">
        <f t="shared" si="4"/>
        <v>N/A</v>
      </c>
      <c r="G184" s="6"/>
      <c r="AA184" s="14" t="str">
        <f t="shared" si="5"/>
        <v/>
      </c>
      <c r="AB184" s="14"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4" customFormat="1" x14ac:dyDescent="0.25">
      <c r="A185" s="7">
        <v>173</v>
      </c>
      <c r="B185" s="6"/>
      <c r="C185" s="11"/>
      <c r="D185" s="220"/>
      <c r="E185" s="11"/>
      <c r="F185" s="205" t="str">
        <f t="shared" si="4"/>
        <v>N/A</v>
      </c>
      <c r="G185" s="6"/>
      <c r="AA185" s="14" t="str">
        <f t="shared" si="5"/>
        <v/>
      </c>
      <c r="AB185" s="14"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4" customFormat="1" x14ac:dyDescent="0.25">
      <c r="A186" s="7">
        <v>174</v>
      </c>
      <c r="B186" s="6"/>
      <c r="C186" s="11"/>
      <c r="D186" s="220"/>
      <c r="E186" s="11"/>
      <c r="F186" s="205" t="str">
        <f t="shared" si="4"/>
        <v>N/A</v>
      </c>
      <c r="G186" s="6"/>
      <c r="AA186" s="14" t="str">
        <f t="shared" si="5"/>
        <v/>
      </c>
      <c r="AB186" s="14"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4" customFormat="1" x14ac:dyDescent="0.25">
      <c r="A187" s="7">
        <v>175</v>
      </c>
      <c r="B187" s="6"/>
      <c r="C187" s="11"/>
      <c r="D187" s="220"/>
      <c r="E187" s="11"/>
      <c r="F187" s="205" t="str">
        <f t="shared" si="4"/>
        <v>N/A</v>
      </c>
      <c r="G187" s="6"/>
      <c r="AA187" s="14" t="str">
        <f t="shared" si="5"/>
        <v/>
      </c>
      <c r="AB187" s="14"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4" customFormat="1" x14ac:dyDescent="0.25">
      <c r="A188" s="7">
        <v>176</v>
      </c>
      <c r="B188" s="6"/>
      <c r="C188" s="11"/>
      <c r="D188" s="220"/>
      <c r="E188" s="11"/>
      <c r="F188" s="205" t="str">
        <f t="shared" si="4"/>
        <v>N/A</v>
      </c>
      <c r="G188" s="6"/>
      <c r="AA188" s="14" t="str">
        <f t="shared" si="5"/>
        <v/>
      </c>
      <c r="AB188" s="14"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4" customFormat="1" x14ac:dyDescent="0.25">
      <c r="A189" s="7">
        <v>177</v>
      </c>
      <c r="B189" s="6"/>
      <c r="C189" s="11"/>
      <c r="D189" s="220"/>
      <c r="E189" s="11"/>
      <c r="F189" s="205" t="str">
        <f t="shared" si="4"/>
        <v>N/A</v>
      </c>
      <c r="G189" s="6"/>
      <c r="AA189" s="14" t="str">
        <f t="shared" si="5"/>
        <v/>
      </c>
      <c r="AB189" s="14"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4" customFormat="1" x14ac:dyDescent="0.25">
      <c r="A190" s="7">
        <v>178</v>
      </c>
      <c r="B190" s="6"/>
      <c r="C190" s="11"/>
      <c r="D190" s="220"/>
      <c r="E190" s="11"/>
      <c r="F190" s="205" t="str">
        <f t="shared" si="4"/>
        <v>N/A</v>
      </c>
      <c r="G190" s="6"/>
      <c r="AA190" s="14" t="str">
        <f t="shared" si="5"/>
        <v/>
      </c>
      <c r="AB190" s="14"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4" customFormat="1" x14ac:dyDescent="0.25">
      <c r="A191" s="7">
        <v>179</v>
      </c>
      <c r="B191" s="6"/>
      <c r="C191" s="11"/>
      <c r="D191" s="220"/>
      <c r="E191" s="11"/>
      <c r="F191" s="205" t="str">
        <f t="shared" si="4"/>
        <v>N/A</v>
      </c>
      <c r="G191" s="6"/>
      <c r="AA191" s="14" t="str">
        <f t="shared" si="5"/>
        <v/>
      </c>
      <c r="AB191" s="14"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4" customFormat="1" x14ac:dyDescent="0.25">
      <c r="A192" s="7">
        <v>180</v>
      </c>
      <c r="B192" s="6"/>
      <c r="C192" s="11"/>
      <c r="D192" s="220"/>
      <c r="E192" s="11"/>
      <c r="F192" s="205" t="str">
        <f t="shared" si="4"/>
        <v>N/A</v>
      </c>
      <c r="G192" s="6"/>
      <c r="AA192" s="14" t="str">
        <f t="shared" si="5"/>
        <v/>
      </c>
      <c r="AB192" s="14"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4" customFormat="1" x14ac:dyDescent="0.25">
      <c r="A193" s="7">
        <v>181</v>
      </c>
      <c r="B193" s="6"/>
      <c r="C193" s="11"/>
      <c r="D193" s="220"/>
      <c r="E193" s="11"/>
      <c r="F193" s="205" t="str">
        <f t="shared" si="4"/>
        <v>N/A</v>
      </c>
      <c r="G193" s="6"/>
      <c r="AA193" s="14" t="str">
        <f t="shared" si="5"/>
        <v/>
      </c>
      <c r="AB193" s="14"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4" customFormat="1" x14ac:dyDescent="0.25">
      <c r="A194" s="7">
        <v>182</v>
      </c>
      <c r="B194" s="6"/>
      <c r="C194" s="11"/>
      <c r="D194" s="220"/>
      <c r="E194" s="11"/>
      <c r="F194" s="205" t="str">
        <f t="shared" si="4"/>
        <v>N/A</v>
      </c>
      <c r="G194" s="6"/>
      <c r="AA194" s="14" t="str">
        <f t="shared" si="5"/>
        <v/>
      </c>
      <c r="AB194" s="14"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4" customFormat="1" x14ac:dyDescent="0.25">
      <c r="A195" s="7">
        <v>183</v>
      </c>
      <c r="B195" s="6"/>
      <c r="C195" s="11"/>
      <c r="D195" s="220"/>
      <c r="E195" s="11"/>
      <c r="F195" s="205" t="str">
        <f t="shared" si="4"/>
        <v>N/A</v>
      </c>
      <c r="G195" s="6"/>
      <c r="AA195" s="14" t="str">
        <f t="shared" si="5"/>
        <v/>
      </c>
      <c r="AB195" s="14"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4" customFormat="1" x14ac:dyDescent="0.25">
      <c r="A196" s="7">
        <v>184</v>
      </c>
      <c r="B196" s="6"/>
      <c r="C196" s="11"/>
      <c r="D196" s="220"/>
      <c r="E196" s="11"/>
      <c r="F196" s="205" t="str">
        <f t="shared" si="4"/>
        <v>N/A</v>
      </c>
      <c r="G196" s="6"/>
      <c r="AA196" s="14" t="str">
        <f t="shared" si="5"/>
        <v/>
      </c>
      <c r="AB196" s="14"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4" customFormat="1" x14ac:dyDescent="0.25">
      <c r="A197" s="7">
        <v>185</v>
      </c>
      <c r="B197" s="6"/>
      <c r="C197" s="11"/>
      <c r="D197" s="220"/>
      <c r="E197" s="11"/>
      <c r="F197" s="205" t="str">
        <f t="shared" si="4"/>
        <v>N/A</v>
      </c>
      <c r="G197" s="6"/>
      <c r="AA197" s="14" t="str">
        <f t="shared" si="5"/>
        <v/>
      </c>
      <c r="AB197" s="14"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4" customFormat="1" x14ac:dyDescent="0.25">
      <c r="A198" s="7">
        <v>186</v>
      </c>
      <c r="B198" s="6"/>
      <c r="C198" s="11"/>
      <c r="D198" s="220"/>
      <c r="E198" s="11"/>
      <c r="F198" s="205" t="str">
        <f t="shared" si="4"/>
        <v>N/A</v>
      </c>
      <c r="G198" s="6"/>
      <c r="AA198" s="14" t="str">
        <f t="shared" si="5"/>
        <v/>
      </c>
      <c r="AB198" s="14"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4" customFormat="1" x14ac:dyDescent="0.25">
      <c r="A199" s="7">
        <v>187</v>
      </c>
      <c r="B199" s="6"/>
      <c r="C199" s="11"/>
      <c r="D199" s="220"/>
      <c r="E199" s="11"/>
      <c r="F199" s="205" t="str">
        <f t="shared" si="4"/>
        <v>N/A</v>
      </c>
      <c r="G199" s="6"/>
      <c r="AA199" s="14" t="str">
        <f t="shared" si="5"/>
        <v/>
      </c>
      <c r="AB199" s="14"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4" customFormat="1" x14ac:dyDescent="0.25">
      <c r="A200" s="7">
        <v>188</v>
      </c>
      <c r="B200" s="6"/>
      <c r="C200" s="11"/>
      <c r="D200" s="220"/>
      <c r="E200" s="11"/>
      <c r="F200" s="205" t="str">
        <f t="shared" si="4"/>
        <v>N/A</v>
      </c>
      <c r="G200" s="6"/>
      <c r="AA200" s="14" t="str">
        <f t="shared" si="5"/>
        <v/>
      </c>
      <c r="AB200" s="14"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4" customFormat="1" x14ac:dyDescent="0.25">
      <c r="A201" s="7">
        <v>189</v>
      </c>
      <c r="B201" s="6"/>
      <c r="C201" s="11"/>
      <c r="D201" s="220"/>
      <c r="E201" s="11"/>
      <c r="F201" s="205" t="str">
        <f t="shared" si="4"/>
        <v>N/A</v>
      </c>
      <c r="G201" s="6"/>
      <c r="AA201" s="14" t="str">
        <f t="shared" si="5"/>
        <v/>
      </c>
      <c r="AB201" s="14"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4" customFormat="1" x14ac:dyDescent="0.25">
      <c r="A202" s="7">
        <v>190</v>
      </c>
      <c r="B202" s="6"/>
      <c r="C202" s="11"/>
      <c r="D202" s="220"/>
      <c r="E202" s="11"/>
      <c r="F202" s="205" t="str">
        <f t="shared" si="4"/>
        <v>N/A</v>
      </c>
      <c r="G202" s="6"/>
      <c r="AA202" s="14" t="str">
        <f t="shared" si="5"/>
        <v/>
      </c>
      <c r="AB202" s="14"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4" customFormat="1" x14ac:dyDescent="0.25">
      <c r="A203" s="7">
        <v>191</v>
      </c>
      <c r="B203" s="6"/>
      <c r="C203" s="11"/>
      <c r="D203" s="220"/>
      <c r="E203" s="11"/>
      <c r="F203" s="205" t="str">
        <f t="shared" si="4"/>
        <v>N/A</v>
      </c>
      <c r="G203" s="6"/>
      <c r="AA203" s="14" t="str">
        <f t="shared" si="5"/>
        <v/>
      </c>
      <c r="AB203" s="14"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4" customFormat="1" x14ac:dyDescent="0.25">
      <c r="A204" s="7">
        <v>192</v>
      </c>
      <c r="B204" s="6"/>
      <c r="C204" s="11"/>
      <c r="D204" s="220"/>
      <c r="E204" s="11"/>
      <c r="F204" s="205" t="str">
        <f t="shared" si="4"/>
        <v>N/A</v>
      </c>
      <c r="G204" s="6"/>
      <c r="AA204" s="14" t="str">
        <f t="shared" si="5"/>
        <v/>
      </c>
      <c r="AB204" s="14"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4" customFormat="1" x14ac:dyDescent="0.25">
      <c r="A205" s="7">
        <v>193</v>
      </c>
      <c r="B205" s="6"/>
      <c r="C205" s="11"/>
      <c r="D205" s="220"/>
      <c r="E205" s="11"/>
      <c r="F205" s="205" t="str">
        <f t="shared" si="4"/>
        <v>N/A</v>
      </c>
      <c r="G205" s="6"/>
      <c r="AA205" s="14" t="str">
        <f t="shared" si="5"/>
        <v/>
      </c>
      <c r="AB205" s="14"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4" customFormat="1" x14ac:dyDescent="0.25">
      <c r="A206" s="7">
        <v>194</v>
      </c>
      <c r="B206" s="6"/>
      <c r="C206" s="11"/>
      <c r="D206" s="220"/>
      <c r="E206" s="11"/>
      <c r="F206" s="205" t="str">
        <f t="shared" ref="F206:F269" si="6">IF($D$10=$A$9,"N/A",$D$10)</f>
        <v>N/A</v>
      </c>
      <c r="G206" s="6"/>
      <c r="AA206" s="14" t="str">
        <f t="shared" ref="AA206:AA269" si="7">TRIM($D206)</f>
        <v/>
      </c>
      <c r="AB206" s="14"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4" customFormat="1" x14ac:dyDescent="0.25">
      <c r="A207" s="7">
        <v>195</v>
      </c>
      <c r="B207" s="6"/>
      <c r="C207" s="11"/>
      <c r="D207" s="220"/>
      <c r="E207" s="11"/>
      <c r="F207" s="205" t="str">
        <f t="shared" si="6"/>
        <v>N/A</v>
      </c>
      <c r="G207" s="6"/>
      <c r="AA207" s="14" t="str">
        <f t="shared" si="7"/>
        <v/>
      </c>
      <c r="AB207" s="14"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4" customFormat="1" x14ac:dyDescent="0.25">
      <c r="A208" s="7">
        <v>196</v>
      </c>
      <c r="B208" s="6"/>
      <c r="C208" s="11"/>
      <c r="D208" s="220"/>
      <c r="E208" s="11"/>
      <c r="F208" s="205" t="str">
        <f t="shared" si="6"/>
        <v>N/A</v>
      </c>
      <c r="G208" s="6"/>
      <c r="AA208" s="14" t="str">
        <f t="shared" si="7"/>
        <v/>
      </c>
      <c r="AB208" s="14"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4" customFormat="1" x14ac:dyDescent="0.25">
      <c r="A209" s="7">
        <v>197</v>
      </c>
      <c r="B209" s="6"/>
      <c r="C209" s="11"/>
      <c r="D209" s="220"/>
      <c r="E209" s="11"/>
      <c r="F209" s="205" t="str">
        <f t="shared" si="6"/>
        <v>N/A</v>
      </c>
      <c r="G209" s="6"/>
      <c r="AA209" s="14" t="str">
        <f t="shared" si="7"/>
        <v/>
      </c>
      <c r="AB209" s="14"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4" customFormat="1" x14ac:dyDescent="0.25">
      <c r="A210" s="7">
        <v>198</v>
      </c>
      <c r="B210" s="6"/>
      <c r="C210" s="11"/>
      <c r="D210" s="220"/>
      <c r="E210" s="11"/>
      <c r="F210" s="205" t="str">
        <f t="shared" si="6"/>
        <v>N/A</v>
      </c>
      <c r="G210" s="6"/>
      <c r="AA210" s="14" t="str">
        <f t="shared" si="7"/>
        <v/>
      </c>
      <c r="AB210" s="14"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4" customFormat="1" x14ac:dyDescent="0.25">
      <c r="A211" s="7">
        <v>199</v>
      </c>
      <c r="B211" s="6"/>
      <c r="C211" s="11"/>
      <c r="D211" s="220"/>
      <c r="E211" s="11"/>
      <c r="F211" s="205" t="str">
        <f t="shared" si="6"/>
        <v>N/A</v>
      </c>
      <c r="G211" s="6"/>
      <c r="AA211" s="14" t="str">
        <f t="shared" si="7"/>
        <v/>
      </c>
      <c r="AB211" s="14"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4" customFormat="1" x14ac:dyDescent="0.25">
      <c r="A212" s="7">
        <v>200</v>
      </c>
      <c r="B212" s="6"/>
      <c r="C212" s="11"/>
      <c r="D212" s="220"/>
      <c r="E212" s="11"/>
      <c r="F212" s="205" t="str">
        <f t="shared" si="6"/>
        <v>N/A</v>
      </c>
      <c r="G212" s="6"/>
      <c r="AA212" s="14" t="str">
        <f t="shared" si="7"/>
        <v/>
      </c>
      <c r="AB212" s="14"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4" customFormat="1" x14ac:dyDescent="0.25">
      <c r="A213" s="7">
        <v>201</v>
      </c>
      <c r="B213" s="6"/>
      <c r="C213" s="11"/>
      <c r="D213" s="220"/>
      <c r="E213" s="11"/>
      <c r="F213" s="205" t="str">
        <f t="shared" si="6"/>
        <v>N/A</v>
      </c>
      <c r="G213" s="6"/>
      <c r="AA213" s="14" t="str">
        <f t="shared" si="7"/>
        <v/>
      </c>
      <c r="AB213" s="14"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4" customFormat="1" x14ac:dyDescent="0.25">
      <c r="A214" s="7">
        <v>202</v>
      </c>
      <c r="B214" s="6"/>
      <c r="C214" s="11"/>
      <c r="D214" s="220"/>
      <c r="E214" s="11"/>
      <c r="F214" s="205" t="str">
        <f t="shared" si="6"/>
        <v>N/A</v>
      </c>
      <c r="G214" s="6"/>
      <c r="AA214" s="14" t="str">
        <f t="shared" si="7"/>
        <v/>
      </c>
      <c r="AB214" s="14"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4" customFormat="1" x14ac:dyDescent="0.25">
      <c r="A215" s="7">
        <v>203</v>
      </c>
      <c r="B215" s="6"/>
      <c r="C215" s="11"/>
      <c r="D215" s="220"/>
      <c r="E215" s="11"/>
      <c r="F215" s="205" t="str">
        <f t="shared" si="6"/>
        <v>N/A</v>
      </c>
      <c r="G215" s="6"/>
      <c r="AA215" s="14" t="str">
        <f t="shared" si="7"/>
        <v/>
      </c>
      <c r="AB215" s="14"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4" customFormat="1" x14ac:dyDescent="0.25">
      <c r="A216" s="7">
        <v>204</v>
      </c>
      <c r="B216" s="6"/>
      <c r="C216" s="11"/>
      <c r="D216" s="220"/>
      <c r="E216" s="11"/>
      <c r="F216" s="205" t="str">
        <f t="shared" si="6"/>
        <v>N/A</v>
      </c>
      <c r="G216" s="6"/>
      <c r="AA216" s="14" t="str">
        <f t="shared" si="7"/>
        <v/>
      </c>
      <c r="AB216" s="14"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4" customFormat="1" x14ac:dyDescent="0.25">
      <c r="A217" s="7">
        <v>205</v>
      </c>
      <c r="B217" s="6"/>
      <c r="C217" s="11"/>
      <c r="D217" s="220"/>
      <c r="E217" s="11"/>
      <c r="F217" s="205" t="str">
        <f t="shared" si="6"/>
        <v>N/A</v>
      </c>
      <c r="G217" s="6"/>
      <c r="AA217" s="14" t="str">
        <f t="shared" si="7"/>
        <v/>
      </c>
      <c r="AB217" s="14"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4" customFormat="1" x14ac:dyDescent="0.25">
      <c r="A218" s="7">
        <v>206</v>
      </c>
      <c r="B218" s="6"/>
      <c r="C218" s="11"/>
      <c r="D218" s="220"/>
      <c r="E218" s="11"/>
      <c r="F218" s="205" t="str">
        <f t="shared" si="6"/>
        <v>N/A</v>
      </c>
      <c r="G218" s="6"/>
      <c r="AA218" s="14" t="str">
        <f t="shared" si="7"/>
        <v/>
      </c>
      <c r="AB218" s="14"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4" customFormat="1" x14ac:dyDescent="0.25">
      <c r="A219" s="7">
        <v>207</v>
      </c>
      <c r="B219" s="6"/>
      <c r="C219" s="11"/>
      <c r="D219" s="220"/>
      <c r="E219" s="11"/>
      <c r="F219" s="205" t="str">
        <f t="shared" si="6"/>
        <v>N/A</v>
      </c>
      <c r="G219" s="6"/>
      <c r="AA219" s="14" t="str">
        <f t="shared" si="7"/>
        <v/>
      </c>
      <c r="AB219" s="14"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4" customFormat="1" x14ac:dyDescent="0.25">
      <c r="A220" s="7">
        <v>208</v>
      </c>
      <c r="B220" s="6"/>
      <c r="C220" s="11"/>
      <c r="D220" s="220"/>
      <c r="E220" s="11"/>
      <c r="F220" s="205" t="str">
        <f t="shared" si="6"/>
        <v>N/A</v>
      </c>
      <c r="G220" s="6"/>
      <c r="AA220" s="14" t="str">
        <f t="shared" si="7"/>
        <v/>
      </c>
      <c r="AB220" s="14"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4" customFormat="1" x14ac:dyDescent="0.25">
      <c r="A221" s="7">
        <v>209</v>
      </c>
      <c r="B221" s="6"/>
      <c r="C221" s="11"/>
      <c r="D221" s="220"/>
      <c r="E221" s="11"/>
      <c r="F221" s="205" t="str">
        <f t="shared" si="6"/>
        <v>N/A</v>
      </c>
      <c r="G221" s="6"/>
      <c r="AA221" s="14" t="str">
        <f t="shared" si="7"/>
        <v/>
      </c>
      <c r="AB221" s="14"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4" customFormat="1" x14ac:dyDescent="0.25">
      <c r="A222" s="7">
        <v>210</v>
      </c>
      <c r="B222" s="6"/>
      <c r="C222" s="11"/>
      <c r="D222" s="220"/>
      <c r="E222" s="11"/>
      <c r="F222" s="205" t="str">
        <f t="shared" si="6"/>
        <v>N/A</v>
      </c>
      <c r="G222" s="6"/>
      <c r="AA222" s="14" t="str">
        <f t="shared" si="7"/>
        <v/>
      </c>
      <c r="AB222" s="14"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4" customFormat="1" x14ac:dyDescent="0.25">
      <c r="A223" s="7">
        <v>211</v>
      </c>
      <c r="B223" s="6"/>
      <c r="C223" s="11"/>
      <c r="D223" s="220"/>
      <c r="E223" s="11"/>
      <c r="F223" s="205" t="str">
        <f t="shared" si="6"/>
        <v>N/A</v>
      </c>
      <c r="G223" s="6"/>
      <c r="AA223" s="14" t="str">
        <f t="shared" si="7"/>
        <v/>
      </c>
      <c r="AB223" s="14"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4" customFormat="1" x14ac:dyDescent="0.25">
      <c r="A224" s="7">
        <v>212</v>
      </c>
      <c r="B224" s="6"/>
      <c r="C224" s="11"/>
      <c r="D224" s="220"/>
      <c r="E224" s="11"/>
      <c r="F224" s="205" t="str">
        <f t="shared" si="6"/>
        <v>N/A</v>
      </c>
      <c r="G224" s="6"/>
      <c r="AA224" s="14" t="str">
        <f t="shared" si="7"/>
        <v/>
      </c>
      <c r="AB224" s="14"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4" customFormat="1" x14ac:dyDescent="0.25">
      <c r="A225" s="7">
        <v>213</v>
      </c>
      <c r="B225" s="6"/>
      <c r="C225" s="11"/>
      <c r="D225" s="220"/>
      <c r="E225" s="11"/>
      <c r="F225" s="205" t="str">
        <f t="shared" si="6"/>
        <v>N/A</v>
      </c>
      <c r="G225" s="6"/>
      <c r="AA225" s="14" t="str">
        <f t="shared" si="7"/>
        <v/>
      </c>
      <c r="AB225" s="14"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4" customFormat="1" x14ac:dyDescent="0.25">
      <c r="A226" s="7">
        <v>214</v>
      </c>
      <c r="B226" s="6"/>
      <c r="C226" s="11"/>
      <c r="D226" s="220"/>
      <c r="E226" s="11"/>
      <c r="F226" s="205" t="str">
        <f t="shared" si="6"/>
        <v>N/A</v>
      </c>
      <c r="G226" s="6"/>
      <c r="AA226" s="14" t="str">
        <f t="shared" si="7"/>
        <v/>
      </c>
      <c r="AB226" s="14"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4" customFormat="1" x14ac:dyDescent="0.25">
      <c r="A227" s="7">
        <v>215</v>
      </c>
      <c r="B227" s="6"/>
      <c r="C227" s="11"/>
      <c r="D227" s="220"/>
      <c r="E227" s="11"/>
      <c r="F227" s="205" t="str">
        <f t="shared" si="6"/>
        <v>N/A</v>
      </c>
      <c r="G227" s="6"/>
      <c r="AA227" s="14" t="str">
        <f t="shared" si="7"/>
        <v/>
      </c>
      <c r="AB227" s="14"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4" customFormat="1" x14ac:dyDescent="0.25">
      <c r="A228" s="7">
        <v>216</v>
      </c>
      <c r="B228" s="6"/>
      <c r="C228" s="11"/>
      <c r="D228" s="220"/>
      <c r="E228" s="11"/>
      <c r="F228" s="205" t="str">
        <f t="shared" si="6"/>
        <v>N/A</v>
      </c>
      <c r="G228" s="6"/>
      <c r="AA228" s="14" t="str">
        <f t="shared" si="7"/>
        <v/>
      </c>
      <c r="AB228" s="14"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4" customFormat="1" x14ac:dyDescent="0.25">
      <c r="A229" s="7">
        <v>217</v>
      </c>
      <c r="B229" s="6"/>
      <c r="C229" s="11"/>
      <c r="D229" s="220"/>
      <c r="E229" s="11"/>
      <c r="F229" s="205" t="str">
        <f t="shared" si="6"/>
        <v>N/A</v>
      </c>
      <c r="G229" s="6"/>
      <c r="AA229" s="14" t="str">
        <f t="shared" si="7"/>
        <v/>
      </c>
      <c r="AB229" s="14"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4" customFormat="1" x14ac:dyDescent="0.25">
      <c r="A230" s="7">
        <v>218</v>
      </c>
      <c r="B230" s="6"/>
      <c r="C230" s="11"/>
      <c r="D230" s="220"/>
      <c r="E230" s="11"/>
      <c r="F230" s="205" t="str">
        <f t="shared" si="6"/>
        <v>N/A</v>
      </c>
      <c r="G230" s="6"/>
      <c r="AA230" s="14" t="str">
        <f t="shared" si="7"/>
        <v/>
      </c>
      <c r="AB230" s="14"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4" customFormat="1" x14ac:dyDescent="0.25">
      <c r="A231" s="7">
        <v>219</v>
      </c>
      <c r="B231" s="6"/>
      <c r="C231" s="11"/>
      <c r="D231" s="220"/>
      <c r="E231" s="11"/>
      <c r="F231" s="205" t="str">
        <f t="shared" si="6"/>
        <v>N/A</v>
      </c>
      <c r="G231" s="6"/>
      <c r="AA231" s="14" t="str">
        <f t="shared" si="7"/>
        <v/>
      </c>
      <c r="AB231" s="14"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4" customFormat="1" x14ac:dyDescent="0.25">
      <c r="A232" s="7">
        <v>220</v>
      </c>
      <c r="B232" s="6"/>
      <c r="C232" s="11"/>
      <c r="D232" s="220"/>
      <c r="E232" s="11"/>
      <c r="F232" s="205" t="str">
        <f t="shared" si="6"/>
        <v>N/A</v>
      </c>
      <c r="G232" s="6"/>
      <c r="AA232" s="14" t="str">
        <f t="shared" si="7"/>
        <v/>
      </c>
      <c r="AB232" s="14"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4" customFormat="1" x14ac:dyDescent="0.25">
      <c r="A233" s="7">
        <v>221</v>
      </c>
      <c r="B233" s="6"/>
      <c r="C233" s="11"/>
      <c r="D233" s="220"/>
      <c r="E233" s="11"/>
      <c r="F233" s="205" t="str">
        <f t="shared" si="6"/>
        <v>N/A</v>
      </c>
      <c r="G233" s="6"/>
      <c r="AA233" s="14" t="str">
        <f t="shared" si="7"/>
        <v/>
      </c>
      <c r="AB233" s="14"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4" customFormat="1" x14ac:dyDescent="0.25">
      <c r="A234" s="7">
        <v>222</v>
      </c>
      <c r="B234" s="6"/>
      <c r="C234" s="11"/>
      <c r="D234" s="220"/>
      <c r="E234" s="11"/>
      <c r="F234" s="205" t="str">
        <f t="shared" si="6"/>
        <v>N/A</v>
      </c>
      <c r="G234" s="6"/>
      <c r="AA234" s="14" t="str">
        <f t="shared" si="7"/>
        <v/>
      </c>
      <c r="AB234" s="14"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4" customFormat="1" x14ac:dyDescent="0.25">
      <c r="A235" s="7">
        <v>223</v>
      </c>
      <c r="B235" s="6"/>
      <c r="C235" s="11"/>
      <c r="D235" s="220"/>
      <c r="E235" s="11"/>
      <c r="F235" s="205" t="str">
        <f t="shared" si="6"/>
        <v>N/A</v>
      </c>
      <c r="G235" s="6"/>
      <c r="AA235" s="14" t="str">
        <f t="shared" si="7"/>
        <v/>
      </c>
      <c r="AB235" s="14"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4" customFormat="1" x14ac:dyDescent="0.25">
      <c r="A236" s="7">
        <v>224</v>
      </c>
      <c r="B236" s="6"/>
      <c r="C236" s="11"/>
      <c r="D236" s="220"/>
      <c r="E236" s="11"/>
      <c r="F236" s="205" t="str">
        <f t="shared" si="6"/>
        <v>N/A</v>
      </c>
      <c r="G236" s="6"/>
      <c r="AA236" s="14" t="str">
        <f t="shared" si="7"/>
        <v/>
      </c>
      <c r="AB236" s="14"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4" customFormat="1" x14ac:dyDescent="0.25">
      <c r="A237" s="7">
        <v>225</v>
      </c>
      <c r="B237" s="6"/>
      <c r="C237" s="11"/>
      <c r="D237" s="220"/>
      <c r="E237" s="11"/>
      <c r="F237" s="205" t="str">
        <f t="shared" si="6"/>
        <v>N/A</v>
      </c>
      <c r="G237" s="6"/>
      <c r="AA237" s="14" t="str">
        <f t="shared" si="7"/>
        <v/>
      </c>
      <c r="AB237" s="14"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4" customFormat="1" x14ac:dyDescent="0.25">
      <c r="A238" s="7">
        <v>226</v>
      </c>
      <c r="B238" s="6"/>
      <c r="C238" s="11"/>
      <c r="D238" s="220"/>
      <c r="E238" s="11"/>
      <c r="F238" s="205" t="str">
        <f t="shared" si="6"/>
        <v>N/A</v>
      </c>
      <c r="G238" s="6"/>
      <c r="AA238" s="14" t="str">
        <f t="shared" si="7"/>
        <v/>
      </c>
      <c r="AB238" s="14"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4" customFormat="1" x14ac:dyDescent="0.25">
      <c r="A239" s="7">
        <v>227</v>
      </c>
      <c r="B239" s="6"/>
      <c r="C239" s="11"/>
      <c r="D239" s="220"/>
      <c r="E239" s="11"/>
      <c r="F239" s="205" t="str">
        <f t="shared" si="6"/>
        <v>N/A</v>
      </c>
      <c r="G239" s="6"/>
      <c r="AA239" s="14" t="str">
        <f t="shared" si="7"/>
        <v/>
      </c>
      <c r="AB239" s="14"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4" customFormat="1" x14ac:dyDescent="0.25">
      <c r="A240" s="7">
        <v>228</v>
      </c>
      <c r="B240" s="6"/>
      <c r="C240" s="11"/>
      <c r="D240" s="220"/>
      <c r="E240" s="11"/>
      <c r="F240" s="205" t="str">
        <f t="shared" si="6"/>
        <v>N/A</v>
      </c>
      <c r="G240" s="6"/>
      <c r="AA240" s="14" t="str">
        <f t="shared" si="7"/>
        <v/>
      </c>
      <c r="AB240" s="14"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4" customFormat="1" x14ac:dyDescent="0.25">
      <c r="A241" s="7">
        <v>229</v>
      </c>
      <c r="B241" s="6"/>
      <c r="C241" s="11"/>
      <c r="D241" s="220"/>
      <c r="E241" s="11"/>
      <c r="F241" s="205" t="str">
        <f t="shared" si="6"/>
        <v>N/A</v>
      </c>
      <c r="G241" s="6"/>
      <c r="AA241" s="14" t="str">
        <f t="shared" si="7"/>
        <v/>
      </c>
      <c r="AB241" s="14"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4" customFormat="1" x14ac:dyDescent="0.25">
      <c r="A242" s="7">
        <v>230</v>
      </c>
      <c r="B242" s="6"/>
      <c r="C242" s="11"/>
      <c r="D242" s="220"/>
      <c r="E242" s="11"/>
      <c r="F242" s="205" t="str">
        <f t="shared" si="6"/>
        <v>N/A</v>
      </c>
      <c r="G242" s="6"/>
      <c r="AA242" s="14" t="str">
        <f t="shared" si="7"/>
        <v/>
      </c>
      <c r="AB242" s="14"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4" customFormat="1" x14ac:dyDescent="0.25">
      <c r="A243" s="7">
        <v>231</v>
      </c>
      <c r="B243" s="6"/>
      <c r="C243" s="11"/>
      <c r="D243" s="220"/>
      <c r="E243" s="11"/>
      <c r="F243" s="205" t="str">
        <f t="shared" si="6"/>
        <v>N/A</v>
      </c>
      <c r="G243" s="6"/>
      <c r="AA243" s="14" t="str">
        <f t="shared" si="7"/>
        <v/>
      </c>
      <c r="AB243" s="14"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4" customFormat="1" x14ac:dyDescent="0.25">
      <c r="A244" s="7">
        <v>232</v>
      </c>
      <c r="B244" s="6"/>
      <c r="C244" s="11"/>
      <c r="D244" s="220"/>
      <c r="E244" s="11"/>
      <c r="F244" s="205" t="str">
        <f t="shared" si="6"/>
        <v>N/A</v>
      </c>
      <c r="G244" s="6"/>
      <c r="AA244" s="14" t="str">
        <f t="shared" si="7"/>
        <v/>
      </c>
      <c r="AB244" s="14"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4" customFormat="1" x14ac:dyDescent="0.25">
      <c r="A245" s="7">
        <v>233</v>
      </c>
      <c r="B245" s="6"/>
      <c r="C245" s="11"/>
      <c r="D245" s="220"/>
      <c r="E245" s="11"/>
      <c r="F245" s="205" t="str">
        <f t="shared" si="6"/>
        <v>N/A</v>
      </c>
      <c r="G245" s="6"/>
      <c r="AA245" s="14" t="str">
        <f t="shared" si="7"/>
        <v/>
      </c>
      <c r="AB245" s="14"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4" customFormat="1" x14ac:dyDescent="0.25">
      <c r="A246" s="7">
        <v>234</v>
      </c>
      <c r="B246" s="6"/>
      <c r="C246" s="11"/>
      <c r="D246" s="220"/>
      <c r="E246" s="11"/>
      <c r="F246" s="205" t="str">
        <f t="shared" si="6"/>
        <v>N/A</v>
      </c>
      <c r="G246" s="6"/>
      <c r="AA246" s="14" t="str">
        <f t="shared" si="7"/>
        <v/>
      </c>
      <c r="AB246" s="14"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4" customFormat="1" x14ac:dyDescent="0.25">
      <c r="A247" s="7">
        <v>235</v>
      </c>
      <c r="B247" s="6"/>
      <c r="C247" s="11"/>
      <c r="D247" s="220"/>
      <c r="E247" s="11"/>
      <c r="F247" s="205" t="str">
        <f t="shared" si="6"/>
        <v>N/A</v>
      </c>
      <c r="G247" s="6"/>
      <c r="AA247" s="14" t="str">
        <f t="shared" si="7"/>
        <v/>
      </c>
      <c r="AB247" s="14"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4" customFormat="1" x14ac:dyDescent="0.25">
      <c r="A248" s="7">
        <v>236</v>
      </c>
      <c r="B248" s="6"/>
      <c r="C248" s="11"/>
      <c r="D248" s="220"/>
      <c r="E248" s="11"/>
      <c r="F248" s="205" t="str">
        <f t="shared" si="6"/>
        <v>N/A</v>
      </c>
      <c r="G248" s="6"/>
      <c r="AA248" s="14" t="str">
        <f t="shared" si="7"/>
        <v/>
      </c>
      <c r="AB248" s="14"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4" customFormat="1" x14ac:dyDescent="0.25">
      <c r="A249" s="7">
        <v>237</v>
      </c>
      <c r="B249" s="6"/>
      <c r="C249" s="11"/>
      <c r="D249" s="220"/>
      <c r="E249" s="11"/>
      <c r="F249" s="205" t="str">
        <f t="shared" si="6"/>
        <v>N/A</v>
      </c>
      <c r="G249" s="6"/>
      <c r="AA249" s="14" t="str">
        <f t="shared" si="7"/>
        <v/>
      </c>
      <c r="AB249" s="14"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4" customFormat="1" x14ac:dyDescent="0.25">
      <c r="A250" s="7">
        <v>238</v>
      </c>
      <c r="B250" s="6"/>
      <c r="C250" s="11"/>
      <c r="D250" s="220"/>
      <c r="E250" s="11"/>
      <c r="F250" s="205" t="str">
        <f t="shared" si="6"/>
        <v>N/A</v>
      </c>
      <c r="G250" s="6"/>
      <c r="AA250" s="14" t="str">
        <f t="shared" si="7"/>
        <v/>
      </c>
      <c r="AB250" s="14"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4" customFormat="1" x14ac:dyDescent="0.25">
      <c r="A251" s="7">
        <v>239</v>
      </c>
      <c r="B251" s="6"/>
      <c r="C251" s="11"/>
      <c r="D251" s="220"/>
      <c r="E251" s="11"/>
      <c r="F251" s="205" t="str">
        <f t="shared" si="6"/>
        <v>N/A</v>
      </c>
      <c r="G251" s="6"/>
      <c r="AA251" s="14" t="str">
        <f t="shared" si="7"/>
        <v/>
      </c>
      <c r="AB251" s="14"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4" customFormat="1" x14ac:dyDescent="0.25">
      <c r="A252" s="7">
        <v>240</v>
      </c>
      <c r="B252" s="6"/>
      <c r="C252" s="11"/>
      <c r="D252" s="220"/>
      <c r="E252" s="11"/>
      <c r="F252" s="205" t="str">
        <f t="shared" si="6"/>
        <v>N/A</v>
      </c>
      <c r="G252" s="6"/>
      <c r="AA252" s="14" t="str">
        <f t="shared" si="7"/>
        <v/>
      </c>
      <c r="AB252" s="14"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4" customFormat="1" x14ac:dyDescent="0.25">
      <c r="A253" s="7">
        <v>241</v>
      </c>
      <c r="B253" s="6"/>
      <c r="C253" s="11"/>
      <c r="D253" s="220"/>
      <c r="E253" s="11"/>
      <c r="F253" s="205" t="str">
        <f t="shared" si="6"/>
        <v>N/A</v>
      </c>
      <c r="G253" s="6"/>
      <c r="AA253" s="14" t="str">
        <f t="shared" si="7"/>
        <v/>
      </c>
      <c r="AB253" s="14"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row r="254" spans="1:28" s="14" customFormat="1" x14ac:dyDescent="0.25">
      <c r="A254" s="7">
        <v>242</v>
      </c>
      <c r="B254" s="6"/>
      <c r="C254" s="11"/>
      <c r="D254" s="220"/>
      <c r="E254" s="11"/>
      <c r="F254" s="205" t="str">
        <f t="shared" si="6"/>
        <v>N/A</v>
      </c>
      <c r="G254" s="6"/>
      <c r="AA254" s="14" t="str">
        <f t="shared" si="7"/>
        <v/>
      </c>
      <c r="AB254" s="14" t="str">
        <f>IF(LEN($AA254)=0,"N",IF(LEN($AA254)&gt;1,"Error -- Availability entered in an incorrect format",IF($AA254='Control Panel'!$F$36,$AA254,IF($AA254='Control Panel'!$F$37,$AA254,IF($AA254='Control Panel'!$F$38,$AA254,IF($AA254='Control Panel'!$F$39,$AA254,IF($AA254='Control Panel'!$F$40,$AA254,IF($AA254='Control Panel'!$F$41,$AA254,"Error -- Availability entered in an incorrect format"))))))))</f>
        <v>N</v>
      </c>
    </row>
    <row r="255" spans="1:28" s="14" customFormat="1" x14ac:dyDescent="0.25">
      <c r="A255" s="7">
        <v>243</v>
      </c>
      <c r="B255" s="6"/>
      <c r="C255" s="11"/>
      <c r="D255" s="220"/>
      <c r="E255" s="11"/>
      <c r="F255" s="205" t="str">
        <f t="shared" si="6"/>
        <v>N/A</v>
      </c>
      <c r="G255" s="6"/>
      <c r="AA255" s="14" t="str">
        <f t="shared" si="7"/>
        <v/>
      </c>
      <c r="AB255" s="14" t="str">
        <f>IF(LEN($AA255)=0,"N",IF(LEN($AA255)&gt;1,"Error -- Availability entered in an incorrect format",IF($AA255='Control Panel'!$F$36,$AA255,IF($AA255='Control Panel'!$F$37,$AA255,IF($AA255='Control Panel'!$F$38,$AA255,IF($AA255='Control Panel'!$F$39,$AA255,IF($AA255='Control Panel'!$F$40,$AA255,IF($AA255='Control Panel'!$F$41,$AA255,"Error -- Availability entered in an incorrect format"))))))))</f>
        <v>N</v>
      </c>
    </row>
    <row r="256" spans="1:28" s="14" customFormat="1" x14ac:dyDescent="0.25">
      <c r="A256" s="7">
        <v>244</v>
      </c>
      <c r="B256" s="6"/>
      <c r="C256" s="11"/>
      <c r="D256" s="220"/>
      <c r="E256" s="11"/>
      <c r="F256" s="205" t="str">
        <f t="shared" si="6"/>
        <v>N/A</v>
      </c>
      <c r="G256" s="6"/>
      <c r="AA256" s="14" t="str">
        <f t="shared" si="7"/>
        <v/>
      </c>
      <c r="AB256" s="14" t="str">
        <f>IF(LEN($AA256)=0,"N",IF(LEN($AA256)&gt;1,"Error -- Availability entered in an incorrect format",IF($AA256='Control Panel'!$F$36,$AA256,IF($AA256='Control Panel'!$F$37,$AA256,IF($AA256='Control Panel'!$F$38,$AA256,IF($AA256='Control Panel'!$F$39,$AA256,IF($AA256='Control Panel'!$F$40,$AA256,IF($AA256='Control Panel'!$F$41,$AA256,"Error -- Availability entered in an incorrect format"))))))))</f>
        <v>N</v>
      </c>
    </row>
    <row r="257" spans="1:28" s="14" customFormat="1" x14ac:dyDescent="0.25">
      <c r="A257" s="7">
        <v>245</v>
      </c>
      <c r="B257" s="6"/>
      <c r="C257" s="11"/>
      <c r="D257" s="220"/>
      <c r="E257" s="11"/>
      <c r="F257" s="205" t="str">
        <f t="shared" si="6"/>
        <v>N/A</v>
      </c>
      <c r="G257" s="6"/>
      <c r="AA257" s="14" t="str">
        <f t="shared" si="7"/>
        <v/>
      </c>
      <c r="AB257" s="14" t="str">
        <f>IF(LEN($AA257)=0,"N",IF(LEN($AA257)&gt;1,"Error -- Availability entered in an incorrect format",IF($AA257='Control Panel'!$F$36,$AA257,IF($AA257='Control Panel'!$F$37,$AA257,IF($AA257='Control Panel'!$F$38,$AA257,IF($AA257='Control Panel'!$F$39,$AA257,IF($AA257='Control Panel'!$F$40,$AA257,IF($AA257='Control Panel'!$F$41,$AA257,"Error -- Availability entered in an incorrect format"))))))))</f>
        <v>N</v>
      </c>
    </row>
    <row r="258" spans="1:28" s="14" customFormat="1" x14ac:dyDescent="0.25">
      <c r="A258" s="7">
        <v>246</v>
      </c>
      <c r="B258" s="6"/>
      <c r="C258" s="11"/>
      <c r="D258" s="220"/>
      <c r="E258" s="11"/>
      <c r="F258" s="205" t="str">
        <f t="shared" si="6"/>
        <v>N/A</v>
      </c>
      <c r="G258" s="6"/>
      <c r="AA258" s="14" t="str">
        <f t="shared" si="7"/>
        <v/>
      </c>
      <c r="AB258" s="14" t="str">
        <f>IF(LEN($AA258)=0,"N",IF(LEN($AA258)&gt;1,"Error -- Availability entered in an incorrect format",IF($AA258='Control Panel'!$F$36,$AA258,IF($AA258='Control Panel'!$F$37,$AA258,IF($AA258='Control Panel'!$F$38,$AA258,IF($AA258='Control Panel'!$F$39,$AA258,IF($AA258='Control Panel'!$F$40,$AA258,IF($AA258='Control Panel'!$F$41,$AA258,"Error -- Availability entered in an incorrect format"))))))))</f>
        <v>N</v>
      </c>
    </row>
    <row r="259" spans="1:28" s="14" customFormat="1" x14ac:dyDescent="0.25">
      <c r="A259" s="7">
        <v>247</v>
      </c>
      <c r="B259" s="6"/>
      <c r="C259" s="11"/>
      <c r="D259" s="220"/>
      <c r="E259" s="11"/>
      <c r="F259" s="205" t="str">
        <f t="shared" si="6"/>
        <v>N/A</v>
      </c>
      <c r="G259" s="6"/>
      <c r="AA259" s="14" t="str">
        <f t="shared" si="7"/>
        <v/>
      </c>
      <c r="AB259" s="14" t="str">
        <f>IF(LEN($AA259)=0,"N",IF(LEN($AA259)&gt;1,"Error -- Availability entered in an incorrect format",IF($AA259='Control Panel'!$F$36,$AA259,IF($AA259='Control Panel'!$F$37,$AA259,IF($AA259='Control Panel'!$F$38,$AA259,IF($AA259='Control Panel'!$F$39,$AA259,IF($AA259='Control Panel'!$F$40,$AA259,IF($AA259='Control Panel'!$F$41,$AA259,"Error -- Availability entered in an incorrect format"))))))))</f>
        <v>N</v>
      </c>
    </row>
    <row r="260" spans="1:28" s="14" customFormat="1" x14ac:dyDescent="0.25">
      <c r="A260" s="7">
        <v>248</v>
      </c>
      <c r="B260" s="6"/>
      <c r="C260" s="11"/>
      <c r="D260" s="220"/>
      <c r="E260" s="11"/>
      <c r="F260" s="205" t="str">
        <f t="shared" si="6"/>
        <v>N/A</v>
      </c>
      <c r="G260" s="6"/>
      <c r="AA260" s="14" t="str">
        <f t="shared" si="7"/>
        <v/>
      </c>
      <c r="AB260" s="14" t="str">
        <f>IF(LEN($AA260)=0,"N",IF(LEN($AA260)&gt;1,"Error -- Availability entered in an incorrect format",IF($AA260='Control Panel'!$F$36,$AA260,IF($AA260='Control Panel'!$F$37,$AA260,IF($AA260='Control Panel'!$F$38,$AA260,IF($AA260='Control Panel'!$F$39,$AA260,IF($AA260='Control Panel'!$F$40,$AA260,IF($AA260='Control Panel'!$F$41,$AA260,"Error -- Availability entered in an incorrect format"))))))))</f>
        <v>N</v>
      </c>
    </row>
    <row r="261" spans="1:28" s="14" customFormat="1" x14ac:dyDescent="0.25">
      <c r="A261" s="7">
        <v>249</v>
      </c>
      <c r="B261" s="6"/>
      <c r="C261" s="11"/>
      <c r="D261" s="220"/>
      <c r="E261" s="11"/>
      <c r="F261" s="205" t="str">
        <f t="shared" si="6"/>
        <v>N/A</v>
      </c>
      <c r="G261" s="6"/>
      <c r="AA261" s="14" t="str">
        <f t="shared" si="7"/>
        <v/>
      </c>
      <c r="AB261" s="14" t="str">
        <f>IF(LEN($AA261)=0,"N",IF(LEN($AA261)&gt;1,"Error -- Availability entered in an incorrect format",IF($AA261='Control Panel'!$F$36,$AA261,IF($AA261='Control Panel'!$F$37,$AA261,IF($AA261='Control Panel'!$F$38,$AA261,IF($AA261='Control Panel'!$F$39,$AA261,IF($AA261='Control Panel'!$F$40,$AA261,IF($AA261='Control Panel'!$F$41,$AA261,"Error -- Availability entered in an incorrect format"))))))))</f>
        <v>N</v>
      </c>
    </row>
    <row r="262" spans="1:28" s="14" customFormat="1" x14ac:dyDescent="0.25">
      <c r="A262" s="7">
        <v>250</v>
      </c>
      <c r="B262" s="6"/>
      <c r="C262" s="11"/>
      <c r="D262" s="220"/>
      <c r="E262" s="11"/>
      <c r="F262" s="205" t="str">
        <f t="shared" si="6"/>
        <v>N/A</v>
      </c>
      <c r="G262" s="6"/>
      <c r="AA262" s="14" t="str">
        <f t="shared" si="7"/>
        <v/>
      </c>
      <c r="AB262" s="14" t="str">
        <f>IF(LEN($AA262)=0,"N",IF(LEN($AA262)&gt;1,"Error -- Availability entered in an incorrect format",IF($AA262='Control Panel'!$F$36,$AA262,IF($AA262='Control Panel'!$F$37,$AA262,IF($AA262='Control Panel'!$F$38,$AA262,IF($AA262='Control Panel'!$F$39,$AA262,IF($AA262='Control Panel'!$F$40,$AA262,IF($AA262='Control Panel'!$F$41,$AA262,"Error -- Availability entered in an incorrect format"))))))))</f>
        <v>N</v>
      </c>
    </row>
    <row r="263" spans="1:28" s="14" customFormat="1" x14ac:dyDescent="0.25">
      <c r="A263" s="7">
        <v>251</v>
      </c>
      <c r="B263" s="6"/>
      <c r="C263" s="11"/>
      <c r="D263" s="220"/>
      <c r="E263" s="11"/>
      <c r="F263" s="205" t="str">
        <f t="shared" si="6"/>
        <v>N/A</v>
      </c>
      <c r="G263" s="6"/>
      <c r="AA263" s="14" t="str">
        <f t="shared" si="7"/>
        <v/>
      </c>
      <c r="AB263" s="14" t="str">
        <f>IF(LEN($AA263)=0,"N",IF(LEN($AA263)&gt;1,"Error -- Availability entered in an incorrect format",IF($AA263='Control Panel'!$F$36,$AA263,IF($AA263='Control Panel'!$F$37,$AA263,IF($AA263='Control Panel'!$F$38,$AA263,IF($AA263='Control Panel'!$F$39,$AA263,IF($AA263='Control Panel'!$F$40,$AA263,IF($AA263='Control Panel'!$F$41,$AA263,"Error -- Availability entered in an incorrect format"))))))))</f>
        <v>N</v>
      </c>
    </row>
    <row r="264" spans="1:28" s="14" customFormat="1" x14ac:dyDescent="0.25">
      <c r="A264" s="7">
        <v>252</v>
      </c>
      <c r="B264" s="6"/>
      <c r="C264" s="11"/>
      <c r="D264" s="220"/>
      <c r="E264" s="11"/>
      <c r="F264" s="205" t="str">
        <f t="shared" si="6"/>
        <v>N/A</v>
      </c>
      <c r="G264" s="6"/>
      <c r="AA264" s="14" t="str">
        <f t="shared" si="7"/>
        <v/>
      </c>
      <c r="AB264" s="14" t="str">
        <f>IF(LEN($AA264)=0,"N",IF(LEN($AA264)&gt;1,"Error -- Availability entered in an incorrect format",IF($AA264='Control Panel'!$F$36,$AA264,IF($AA264='Control Panel'!$F$37,$AA264,IF($AA264='Control Panel'!$F$38,$AA264,IF($AA264='Control Panel'!$F$39,$AA264,IF($AA264='Control Panel'!$F$40,$AA264,IF($AA264='Control Panel'!$F$41,$AA264,"Error -- Availability entered in an incorrect format"))))))))</f>
        <v>N</v>
      </c>
    </row>
    <row r="265" spans="1:28" s="14" customFormat="1" x14ac:dyDescent="0.25">
      <c r="A265" s="7">
        <v>253</v>
      </c>
      <c r="B265" s="6"/>
      <c r="C265" s="11"/>
      <c r="D265" s="220"/>
      <c r="E265" s="11"/>
      <c r="F265" s="205" t="str">
        <f t="shared" si="6"/>
        <v>N/A</v>
      </c>
      <c r="G265" s="6"/>
      <c r="AA265" s="14" t="str">
        <f t="shared" si="7"/>
        <v/>
      </c>
      <c r="AB265" s="14" t="str">
        <f>IF(LEN($AA265)=0,"N",IF(LEN($AA265)&gt;1,"Error -- Availability entered in an incorrect format",IF($AA265='Control Panel'!$F$36,$AA265,IF($AA265='Control Panel'!$F$37,$AA265,IF($AA265='Control Panel'!$F$38,$AA265,IF($AA265='Control Panel'!$F$39,$AA265,IF($AA265='Control Panel'!$F$40,$AA265,IF($AA265='Control Panel'!$F$41,$AA265,"Error -- Availability entered in an incorrect format"))))))))</f>
        <v>N</v>
      </c>
    </row>
    <row r="266" spans="1:28" s="14" customFormat="1" x14ac:dyDescent="0.25">
      <c r="A266" s="7">
        <v>254</v>
      </c>
      <c r="B266" s="6"/>
      <c r="C266" s="11"/>
      <c r="D266" s="220"/>
      <c r="E266" s="11"/>
      <c r="F266" s="205" t="str">
        <f t="shared" si="6"/>
        <v>N/A</v>
      </c>
      <c r="G266" s="6"/>
      <c r="AA266" s="14" t="str">
        <f t="shared" si="7"/>
        <v/>
      </c>
      <c r="AB266" s="14" t="str">
        <f>IF(LEN($AA266)=0,"N",IF(LEN($AA266)&gt;1,"Error -- Availability entered in an incorrect format",IF($AA266='Control Panel'!$F$36,$AA266,IF($AA266='Control Panel'!$F$37,$AA266,IF($AA266='Control Panel'!$F$38,$AA266,IF($AA266='Control Panel'!$F$39,$AA266,IF($AA266='Control Panel'!$F$40,$AA266,IF($AA266='Control Panel'!$F$41,$AA266,"Error -- Availability entered in an incorrect format"))))))))</f>
        <v>N</v>
      </c>
    </row>
    <row r="267" spans="1:28" s="14" customFormat="1" x14ac:dyDescent="0.25">
      <c r="A267" s="7">
        <v>255</v>
      </c>
      <c r="B267" s="6"/>
      <c r="C267" s="11"/>
      <c r="D267" s="220"/>
      <c r="E267" s="11"/>
      <c r="F267" s="205" t="str">
        <f t="shared" si="6"/>
        <v>N/A</v>
      </c>
      <c r="G267" s="6"/>
      <c r="AA267" s="14" t="str">
        <f t="shared" si="7"/>
        <v/>
      </c>
      <c r="AB267" s="14" t="str">
        <f>IF(LEN($AA267)=0,"N",IF(LEN($AA267)&gt;1,"Error -- Availability entered in an incorrect format",IF($AA267='Control Panel'!$F$36,$AA267,IF($AA267='Control Panel'!$F$37,$AA267,IF($AA267='Control Panel'!$F$38,$AA267,IF($AA267='Control Panel'!$F$39,$AA267,IF($AA267='Control Panel'!$F$40,$AA267,IF($AA267='Control Panel'!$F$41,$AA267,"Error -- Availability entered in an incorrect format"))))))))</f>
        <v>N</v>
      </c>
    </row>
    <row r="268" spans="1:28" s="14" customFormat="1" x14ac:dyDescent="0.25">
      <c r="A268" s="7">
        <v>256</v>
      </c>
      <c r="B268" s="6"/>
      <c r="C268" s="11"/>
      <c r="D268" s="220"/>
      <c r="E268" s="11"/>
      <c r="F268" s="205" t="str">
        <f t="shared" si="6"/>
        <v>N/A</v>
      </c>
      <c r="G268" s="6"/>
      <c r="AA268" s="14" t="str">
        <f t="shared" si="7"/>
        <v/>
      </c>
      <c r="AB268" s="14" t="str">
        <f>IF(LEN($AA268)=0,"N",IF(LEN($AA268)&gt;1,"Error -- Availability entered in an incorrect format",IF($AA268='Control Panel'!$F$36,$AA268,IF($AA268='Control Panel'!$F$37,$AA268,IF($AA268='Control Panel'!$F$38,$AA268,IF($AA268='Control Panel'!$F$39,$AA268,IF($AA268='Control Panel'!$F$40,$AA268,IF($AA268='Control Panel'!$F$41,$AA268,"Error -- Availability entered in an incorrect format"))))))))</f>
        <v>N</v>
      </c>
    </row>
    <row r="269" spans="1:28" s="14" customFormat="1" x14ac:dyDescent="0.25">
      <c r="A269" s="7">
        <v>257</v>
      </c>
      <c r="B269" s="6"/>
      <c r="C269" s="11"/>
      <c r="D269" s="220"/>
      <c r="E269" s="11"/>
      <c r="F269" s="205" t="str">
        <f t="shared" si="6"/>
        <v>N/A</v>
      </c>
      <c r="G269" s="6"/>
      <c r="AA269" s="14" t="str">
        <f t="shared" si="7"/>
        <v/>
      </c>
      <c r="AB269" s="14" t="str">
        <f>IF(LEN($AA269)=0,"N",IF(LEN($AA269)&gt;1,"Error -- Availability entered in an incorrect format",IF($AA269='Control Panel'!$F$36,$AA269,IF($AA269='Control Panel'!$F$37,$AA269,IF($AA269='Control Panel'!$F$38,$AA269,IF($AA269='Control Panel'!$F$39,$AA269,IF($AA269='Control Panel'!$F$40,$AA269,IF($AA269='Control Panel'!$F$41,$AA269,"Error -- Availability entered in an incorrect format"))))))))</f>
        <v>N</v>
      </c>
    </row>
    <row r="270" spans="1:28" s="14" customFormat="1" x14ac:dyDescent="0.25">
      <c r="A270" s="7">
        <v>258</v>
      </c>
      <c r="B270" s="6"/>
      <c r="C270" s="11"/>
      <c r="D270" s="220"/>
      <c r="E270" s="11"/>
      <c r="F270" s="205" t="str">
        <f t="shared" ref="F270:F333" si="8">IF($D$10=$A$9,"N/A",$D$10)</f>
        <v>N/A</v>
      </c>
      <c r="G270" s="6"/>
      <c r="AA270" s="14" t="str">
        <f t="shared" ref="AA270:AA333" si="9">TRIM($D270)</f>
        <v/>
      </c>
      <c r="AB270" s="14" t="str">
        <f>IF(LEN($AA270)=0,"N",IF(LEN($AA270)&gt;1,"Error -- Availability entered in an incorrect format",IF($AA270='Control Panel'!$F$36,$AA270,IF($AA270='Control Panel'!$F$37,$AA270,IF($AA270='Control Panel'!$F$38,$AA270,IF($AA270='Control Panel'!$F$39,$AA270,IF($AA270='Control Panel'!$F$40,$AA270,IF($AA270='Control Panel'!$F$41,$AA270,"Error -- Availability entered in an incorrect format"))))))))</f>
        <v>N</v>
      </c>
    </row>
    <row r="271" spans="1:28" s="14" customFormat="1" x14ac:dyDescent="0.25">
      <c r="A271" s="7">
        <v>259</v>
      </c>
      <c r="B271" s="6"/>
      <c r="C271" s="11"/>
      <c r="D271" s="220"/>
      <c r="E271" s="11"/>
      <c r="F271" s="205" t="str">
        <f t="shared" si="8"/>
        <v>N/A</v>
      </c>
      <c r="G271" s="6"/>
      <c r="AA271" s="14" t="str">
        <f t="shared" si="9"/>
        <v/>
      </c>
      <c r="AB271" s="14" t="str">
        <f>IF(LEN($AA271)=0,"N",IF(LEN($AA271)&gt;1,"Error -- Availability entered in an incorrect format",IF($AA271='Control Panel'!$F$36,$AA271,IF($AA271='Control Panel'!$F$37,$AA271,IF($AA271='Control Panel'!$F$38,$AA271,IF($AA271='Control Panel'!$F$39,$AA271,IF($AA271='Control Panel'!$F$40,$AA271,IF($AA271='Control Panel'!$F$41,$AA271,"Error -- Availability entered in an incorrect format"))))))))</f>
        <v>N</v>
      </c>
    </row>
    <row r="272" spans="1:28" s="14" customFormat="1" x14ac:dyDescent="0.25">
      <c r="A272" s="7">
        <v>260</v>
      </c>
      <c r="B272" s="6"/>
      <c r="C272" s="11"/>
      <c r="D272" s="220"/>
      <c r="E272" s="11"/>
      <c r="F272" s="205" t="str">
        <f t="shared" si="8"/>
        <v>N/A</v>
      </c>
      <c r="G272" s="6"/>
      <c r="AA272" s="14" t="str">
        <f t="shared" si="9"/>
        <v/>
      </c>
      <c r="AB272" s="14" t="str">
        <f>IF(LEN($AA272)=0,"N",IF(LEN($AA272)&gt;1,"Error -- Availability entered in an incorrect format",IF($AA272='Control Panel'!$F$36,$AA272,IF($AA272='Control Panel'!$F$37,$AA272,IF($AA272='Control Panel'!$F$38,$AA272,IF($AA272='Control Panel'!$F$39,$AA272,IF($AA272='Control Panel'!$F$40,$AA272,IF($AA272='Control Panel'!$F$41,$AA272,"Error -- Availability entered in an incorrect format"))))))))</f>
        <v>N</v>
      </c>
    </row>
    <row r="273" spans="1:28" s="14" customFormat="1" x14ac:dyDescent="0.25">
      <c r="A273" s="7">
        <v>261</v>
      </c>
      <c r="B273" s="6"/>
      <c r="C273" s="11"/>
      <c r="D273" s="220"/>
      <c r="E273" s="11"/>
      <c r="F273" s="205" t="str">
        <f t="shared" si="8"/>
        <v>N/A</v>
      </c>
      <c r="G273" s="6"/>
      <c r="AA273" s="14" t="str">
        <f t="shared" si="9"/>
        <v/>
      </c>
      <c r="AB273" s="14" t="str">
        <f>IF(LEN($AA273)=0,"N",IF(LEN($AA273)&gt;1,"Error -- Availability entered in an incorrect format",IF($AA273='Control Panel'!$F$36,$AA273,IF($AA273='Control Panel'!$F$37,$AA273,IF($AA273='Control Panel'!$F$38,$AA273,IF($AA273='Control Panel'!$F$39,$AA273,IF($AA273='Control Panel'!$F$40,$AA273,IF($AA273='Control Panel'!$F$41,$AA273,"Error -- Availability entered in an incorrect format"))))))))</f>
        <v>N</v>
      </c>
    </row>
    <row r="274" spans="1:28" s="14" customFormat="1" x14ac:dyDescent="0.25">
      <c r="A274" s="7">
        <v>262</v>
      </c>
      <c r="B274" s="6"/>
      <c r="C274" s="11"/>
      <c r="D274" s="220"/>
      <c r="E274" s="11"/>
      <c r="F274" s="205" t="str">
        <f t="shared" si="8"/>
        <v>N/A</v>
      </c>
      <c r="G274" s="6"/>
      <c r="AA274" s="14" t="str">
        <f t="shared" si="9"/>
        <v/>
      </c>
      <c r="AB274" s="14" t="str">
        <f>IF(LEN($AA274)=0,"N",IF(LEN($AA274)&gt;1,"Error -- Availability entered in an incorrect format",IF($AA274='Control Panel'!$F$36,$AA274,IF($AA274='Control Panel'!$F$37,$AA274,IF($AA274='Control Panel'!$F$38,$AA274,IF($AA274='Control Panel'!$F$39,$AA274,IF($AA274='Control Panel'!$F$40,$AA274,IF($AA274='Control Panel'!$F$41,$AA274,"Error -- Availability entered in an incorrect format"))))))))</f>
        <v>N</v>
      </c>
    </row>
    <row r="275" spans="1:28" s="14" customFormat="1" x14ac:dyDescent="0.25">
      <c r="A275" s="7">
        <v>263</v>
      </c>
      <c r="B275" s="6"/>
      <c r="C275" s="11"/>
      <c r="D275" s="220"/>
      <c r="E275" s="11"/>
      <c r="F275" s="205" t="str">
        <f t="shared" si="8"/>
        <v>N/A</v>
      </c>
      <c r="G275" s="6"/>
      <c r="AA275" s="14" t="str">
        <f t="shared" si="9"/>
        <v/>
      </c>
      <c r="AB275" s="14" t="str">
        <f>IF(LEN($AA275)=0,"N",IF(LEN($AA275)&gt;1,"Error -- Availability entered in an incorrect format",IF($AA275='Control Panel'!$F$36,$AA275,IF($AA275='Control Panel'!$F$37,$AA275,IF($AA275='Control Panel'!$F$38,$AA275,IF($AA275='Control Panel'!$F$39,$AA275,IF($AA275='Control Panel'!$F$40,$AA275,IF($AA275='Control Panel'!$F$41,$AA275,"Error -- Availability entered in an incorrect format"))))))))</f>
        <v>N</v>
      </c>
    </row>
    <row r="276" spans="1:28" s="14" customFormat="1" x14ac:dyDescent="0.25">
      <c r="A276" s="7">
        <v>264</v>
      </c>
      <c r="B276" s="6"/>
      <c r="C276" s="11"/>
      <c r="D276" s="220"/>
      <c r="E276" s="11"/>
      <c r="F276" s="205" t="str">
        <f t="shared" si="8"/>
        <v>N/A</v>
      </c>
      <c r="G276" s="6"/>
      <c r="AA276" s="14" t="str">
        <f t="shared" si="9"/>
        <v/>
      </c>
      <c r="AB276" s="14" t="str">
        <f>IF(LEN($AA276)=0,"N",IF(LEN($AA276)&gt;1,"Error -- Availability entered in an incorrect format",IF($AA276='Control Panel'!$F$36,$AA276,IF($AA276='Control Panel'!$F$37,$AA276,IF($AA276='Control Panel'!$F$38,$AA276,IF($AA276='Control Panel'!$F$39,$AA276,IF($AA276='Control Panel'!$F$40,$AA276,IF($AA276='Control Panel'!$F$41,$AA276,"Error -- Availability entered in an incorrect format"))))))))</f>
        <v>N</v>
      </c>
    </row>
    <row r="277" spans="1:28" s="14" customFormat="1" x14ac:dyDescent="0.25">
      <c r="A277" s="7">
        <v>265</v>
      </c>
      <c r="B277" s="6"/>
      <c r="C277" s="11"/>
      <c r="D277" s="220"/>
      <c r="E277" s="11"/>
      <c r="F277" s="205" t="str">
        <f t="shared" si="8"/>
        <v>N/A</v>
      </c>
      <c r="G277" s="6"/>
      <c r="AA277" s="14" t="str">
        <f t="shared" si="9"/>
        <v/>
      </c>
      <c r="AB277" s="14" t="str">
        <f>IF(LEN($AA277)=0,"N",IF(LEN($AA277)&gt;1,"Error -- Availability entered in an incorrect format",IF($AA277='Control Panel'!$F$36,$AA277,IF($AA277='Control Panel'!$F$37,$AA277,IF($AA277='Control Panel'!$F$38,$AA277,IF($AA277='Control Panel'!$F$39,$AA277,IF($AA277='Control Panel'!$F$40,$AA277,IF($AA277='Control Panel'!$F$41,$AA277,"Error -- Availability entered in an incorrect format"))))))))</f>
        <v>N</v>
      </c>
    </row>
    <row r="278" spans="1:28" s="14" customFormat="1" x14ac:dyDescent="0.25">
      <c r="A278" s="7">
        <v>266</v>
      </c>
      <c r="B278" s="6"/>
      <c r="C278" s="11"/>
      <c r="D278" s="220"/>
      <c r="E278" s="11"/>
      <c r="F278" s="205" t="str">
        <f t="shared" si="8"/>
        <v>N/A</v>
      </c>
      <c r="G278" s="6"/>
      <c r="AA278" s="14" t="str">
        <f t="shared" si="9"/>
        <v/>
      </c>
      <c r="AB278" s="14" t="str">
        <f>IF(LEN($AA278)=0,"N",IF(LEN($AA278)&gt;1,"Error -- Availability entered in an incorrect format",IF($AA278='Control Panel'!$F$36,$AA278,IF($AA278='Control Panel'!$F$37,$AA278,IF($AA278='Control Panel'!$F$38,$AA278,IF($AA278='Control Panel'!$F$39,$AA278,IF($AA278='Control Panel'!$F$40,$AA278,IF($AA278='Control Panel'!$F$41,$AA278,"Error -- Availability entered in an incorrect format"))))))))</f>
        <v>N</v>
      </c>
    </row>
    <row r="279" spans="1:28" s="14" customFormat="1" x14ac:dyDescent="0.25">
      <c r="A279" s="7">
        <v>267</v>
      </c>
      <c r="B279" s="6"/>
      <c r="C279" s="11"/>
      <c r="D279" s="220"/>
      <c r="E279" s="11"/>
      <c r="F279" s="205" t="str">
        <f t="shared" si="8"/>
        <v>N/A</v>
      </c>
      <c r="G279" s="6"/>
      <c r="AA279" s="14" t="str">
        <f t="shared" si="9"/>
        <v/>
      </c>
      <c r="AB279" s="14" t="str">
        <f>IF(LEN($AA279)=0,"N",IF(LEN($AA279)&gt;1,"Error -- Availability entered in an incorrect format",IF($AA279='Control Panel'!$F$36,$AA279,IF($AA279='Control Panel'!$F$37,$AA279,IF($AA279='Control Panel'!$F$38,$AA279,IF($AA279='Control Panel'!$F$39,$AA279,IF($AA279='Control Panel'!$F$40,$AA279,IF($AA279='Control Panel'!$F$41,$AA279,"Error -- Availability entered in an incorrect format"))))))))</f>
        <v>N</v>
      </c>
    </row>
    <row r="280" spans="1:28" s="14" customFormat="1" x14ac:dyDescent="0.25">
      <c r="A280" s="7">
        <v>268</v>
      </c>
      <c r="B280" s="6"/>
      <c r="C280" s="11"/>
      <c r="D280" s="220"/>
      <c r="E280" s="11"/>
      <c r="F280" s="205" t="str">
        <f t="shared" si="8"/>
        <v>N/A</v>
      </c>
      <c r="G280" s="6"/>
      <c r="AA280" s="14" t="str">
        <f t="shared" si="9"/>
        <v/>
      </c>
      <c r="AB280" s="14" t="str">
        <f>IF(LEN($AA280)=0,"N",IF(LEN($AA280)&gt;1,"Error -- Availability entered in an incorrect format",IF($AA280='Control Panel'!$F$36,$AA280,IF($AA280='Control Panel'!$F$37,$AA280,IF($AA280='Control Panel'!$F$38,$AA280,IF($AA280='Control Panel'!$F$39,$AA280,IF($AA280='Control Panel'!$F$40,$AA280,IF($AA280='Control Panel'!$F$41,$AA280,"Error -- Availability entered in an incorrect format"))))))))</f>
        <v>N</v>
      </c>
    </row>
    <row r="281" spans="1:28" s="14" customFormat="1" x14ac:dyDescent="0.25">
      <c r="A281" s="7">
        <v>269</v>
      </c>
      <c r="B281" s="6"/>
      <c r="C281" s="11"/>
      <c r="D281" s="220"/>
      <c r="E281" s="11"/>
      <c r="F281" s="205" t="str">
        <f t="shared" si="8"/>
        <v>N/A</v>
      </c>
      <c r="G281" s="6"/>
      <c r="AA281" s="14" t="str">
        <f t="shared" si="9"/>
        <v/>
      </c>
      <c r="AB281" s="14" t="str">
        <f>IF(LEN($AA281)=0,"N",IF(LEN($AA281)&gt;1,"Error -- Availability entered in an incorrect format",IF($AA281='Control Panel'!$F$36,$AA281,IF($AA281='Control Panel'!$F$37,$AA281,IF($AA281='Control Panel'!$F$38,$AA281,IF($AA281='Control Panel'!$F$39,$AA281,IF($AA281='Control Panel'!$F$40,$AA281,IF($AA281='Control Panel'!$F$41,$AA281,"Error -- Availability entered in an incorrect format"))))))))</f>
        <v>N</v>
      </c>
    </row>
    <row r="282" spans="1:28" s="14" customFormat="1" x14ac:dyDescent="0.25">
      <c r="A282" s="7">
        <v>270</v>
      </c>
      <c r="B282" s="6"/>
      <c r="C282" s="11"/>
      <c r="D282" s="220"/>
      <c r="E282" s="11"/>
      <c r="F282" s="205" t="str">
        <f t="shared" si="8"/>
        <v>N/A</v>
      </c>
      <c r="G282" s="6"/>
      <c r="AA282" s="14" t="str">
        <f t="shared" si="9"/>
        <v/>
      </c>
      <c r="AB282" s="14" t="str">
        <f>IF(LEN($AA282)=0,"N",IF(LEN($AA282)&gt;1,"Error -- Availability entered in an incorrect format",IF($AA282='Control Panel'!$F$36,$AA282,IF($AA282='Control Panel'!$F$37,$AA282,IF($AA282='Control Panel'!$F$38,$AA282,IF($AA282='Control Panel'!$F$39,$AA282,IF($AA282='Control Panel'!$F$40,$AA282,IF($AA282='Control Panel'!$F$41,$AA282,"Error -- Availability entered in an incorrect format"))))))))</f>
        <v>N</v>
      </c>
    </row>
    <row r="283" spans="1:28" s="14" customFormat="1" x14ac:dyDescent="0.25">
      <c r="A283" s="7">
        <v>271</v>
      </c>
      <c r="B283" s="6"/>
      <c r="C283" s="11"/>
      <c r="D283" s="220"/>
      <c r="E283" s="11"/>
      <c r="F283" s="205" t="str">
        <f t="shared" si="8"/>
        <v>N/A</v>
      </c>
      <c r="G283" s="6"/>
      <c r="AA283" s="14" t="str">
        <f t="shared" si="9"/>
        <v/>
      </c>
      <c r="AB283" s="14" t="str">
        <f>IF(LEN($AA283)=0,"N",IF(LEN($AA283)&gt;1,"Error -- Availability entered in an incorrect format",IF($AA283='Control Panel'!$F$36,$AA283,IF($AA283='Control Panel'!$F$37,$AA283,IF($AA283='Control Panel'!$F$38,$AA283,IF($AA283='Control Panel'!$F$39,$AA283,IF($AA283='Control Panel'!$F$40,$AA283,IF($AA283='Control Panel'!$F$41,$AA283,"Error -- Availability entered in an incorrect format"))))))))</f>
        <v>N</v>
      </c>
    </row>
    <row r="284" spans="1:28" s="14" customFormat="1" x14ac:dyDescent="0.25">
      <c r="A284" s="7">
        <v>272</v>
      </c>
      <c r="B284" s="6"/>
      <c r="C284" s="11"/>
      <c r="D284" s="220"/>
      <c r="E284" s="11"/>
      <c r="F284" s="205" t="str">
        <f t="shared" si="8"/>
        <v>N/A</v>
      </c>
      <c r="G284" s="6"/>
      <c r="AA284" s="14" t="str">
        <f t="shared" si="9"/>
        <v/>
      </c>
      <c r="AB284" s="14" t="str">
        <f>IF(LEN($AA284)=0,"N",IF(LEN($AA284)&gt;1,"Error -- Availability entered in an incorrect format",IF($AA284='Control Panel'!$F$36,$AA284,IF($AA284='Control Panel'!$F$37,$AA284,IF($AA284='Control Panel'!$F$38,$AA284,IF($AA284='Control Panel'!$F$39,$AA284,IF($AA284='Control Panel'!$F$40,$AA284,IF($AA284='Control Panel'!$F$41,$AA284,"Error -- Availability entered in an incorrect format"))))))))</f>
        <v>N</v>
      </c>
    </row>
    <row r="285" spans="1:28" s="14" customFormat="1" x14ac:dyDescent="0.25">
      <c r="A285" s="7">
        <v>273</v>
      </c>
      <c r="B285" s="6"/>
      <c r="C285" s="11"/>
      <c r="D285" s="220"/>
      <c r="E285" s="11"/>
      <c r="F285" s="205" t="str">
        <f t="shared" si="8"/>
        <v>N/A</v>
      </c>
      <c r="G285" s="6"/>
      <c r="AA285" s="14" t="str">
        <f t="shared" si="9"/>
        <v/>
      </c>
      <c r="AB285" s="14" t="str">
        <f>IF(LEN($AA285)=0,"N",IF(LEN($AA285)&gt;1,"Error -- Availability entered in an incorrect format",IF($AA285='Control Panel'!$F$36,$AA285,IF($AA285='Control Panel'!$F$37,$AA285,IF($AA285='Control Panel'!$F$38,$AA285,IF($AA285='Control Panel'!$F$39,$AA285,IF($AA285='Control Panel'!$F$40,$AA285,IF($AA285='Control Panel'!$F$41,$AA285,"Error -- Availability entered in an incorrect format"))))))))</f>
        <v>N</v>
      </c>
    </row>
    <row r="286" spans="1:28" s="14" customFormat="1" x14ac:dyDescent="0.25">
      <c r="A286" s="7">
        <v>274</v>
      </c>
      <c r="B286" s="6"/>
      <c r="C286" s="11"/>
      <c r="D286" s="220"/>
      <c r="E286" s="11"/>
      <c r="F286" s="205" t="str">
        <f t="shared" si="8"/>
        <v>N/A</v>
      </c>
      <c r="G286" s="6"/>
      <c r="AA286" s="14" t="str">
        <f t="shared" si="9"/>
        <v/>
      </c>
      <c r="AB286" s="14" t="str">
        <f>IF(LEN($AA286)=0,"N",IF(LEN($AA286)&gt;1,"Error -- Availability entered in an incorrect format",IF($AA286='Control Panel'!$F$36,$AA286,IF($AA286='Control Panel'!$F$37,$AA286,IF($AA286='Control Panel'!$F$38,$AA286,IF($AA286='Control Panel'!$F$39,$AA286,IF($AA286='Control Panel'!$F$40,$AA286,IF($AA286='Control Panel'!$F$41,$AA286,"Error -- Availability entered in an incorrect format"))))))))</f>
        <v>N</v>
      </c>
    </row>
    <row r="287" spans="1:28" s="14" customFormat="1" x14ac:dyDescent="0.25">
      <c r="A287" s="7">
        <v>275</v>
      </c>
      <c r="B287" s="6"/>
      <c r="C287" s="11"/>
      <c r="D287" s="220"/>
      <c r="E287" s="11"/>
      <c r="F287" s="205" t="str">
        <f t="shared" si="8"/>
        <v>N/A</v>
      </c>
      <c r="G287" s="6"/>
      <c r="AA287" s="14" t="str">
        <f t="shared" si="9"/>
        <v/>
      </c>
      <c r="AB287" s="14" t="str">
        <f>IF(LEN($AA287)=0,"N",IF(LEN($AA287)&gt;1,"Error -- Availability entered in an incorrect format",IF($AA287='Control Panel'!$F$36,$AA287,IF($AA287='Control Panel'!$F$37,$AA287,IF($AA287='Control Panel'!$F$38,$AA287,IF($AA287='Control Panel'!$F$39,$AA287,IF($AA287='Control Panel'!$F$40,$AA287,IF($AA287='Control Panel'!$F$41,$AA287,"Error -- Availability entered in an incorrect format"))))))))</f>
        <v>N</v>
      </c>
    </row>
    <row r="288" spans="1:28" s="14" customFormat="1" x14ac:dyDescent="0.25">
      <c r="A288" s="7">
        <v>276</v>
      </c>
      <c r="B288" s="6"/>
      <c r="C288" s="11"/>
      <c r="D288" s="220"/>
      <c r="E288" s="11"/>
      <c r="F288" s="205" t="str">
        <f t="shared" si="8"/>
        <v>N/A</v>
      </c>
      <c r="G288" s="6"/>
      <c r="AA288" s="14" t="str">
        <f t="shared" si="9"/>
        <v/>
      </c>
      <c r="AB288" s="14" t="str">
        <f>IF(LEN($AA288)=0,"N",IF(LEN($AA288)&gt;1,"Error -- Availability entered in an incorrect format",IF($AA288='Control Panel'!$F$36,$AA288,IF($AA288='Control Panel'!$F$37,$AA288,IF($AA288='Control Panel'!$F$38,$AA288,IF($AA288='Control Panel'!$F$39,$AA288,IF($AA288='Control Panel'!$F$40,$AA288,IF($AA288='Control Panel'!$F$41,$AA288,"Error -- Availability entered in an incorrect format"))))))))</f>
        <v>N</v>
      </c>
    </row>
    <row r="289" spans="1:28" s="14" customFormat="1" x14ac:dyDescent="0.25">
      <c r="A289" s="7">
        <v>277</v>
      </c>
      <c r="B289" s="6"/>
      <c r="C289" s="11"/>
      <c r="D289" s="220"/>
      <c r="E289" s="11"/>
      <c r="F289" s="205" t="str">
        <f t="shared" si="8"/>
        <v>N/A</v>
      </c>
      <c r="G289" s="6"/>
      <c r="AA289" s="14" t="str">
        <f t="shared" si="9"/>
        <v/>
      </c>
      <c r="AB289" s="14" t="str">
        <f>IF(LEN($AA289)=0,"N",IF(LEN($AA289)&gt;1,"Error -- Availability entered in an incorrect format",IF($AA289='Control Panel'!$F$36,$AA289,IF($AA289='Control Panel'!$F$37,$AA289,IF($AA289='Control Panel'!$F$38,$AA289,IF($AA289='Control Panel'!$F$39,$AA289,IF($AA289='Control Panel'!$F$40,$AA289,IF($AA289='Control Panel'!$F$41,$AA289,"Error -- Availability entered in an incorrect format"))))))))</f>
        <v>N</v>
      </c>
    </row>
    <row r="290" spans="1:28" s="14" customFormat="1" x14ac:dyDescent="0.25">
      <c r="A290" s="7">
        <v>278</v>
      </c>
      <c r="B290" s="6"/>
      <c r="C290" s="11"/>
      <c r="D290" s="220"/>
      <c r="E290" s="11"/>
      <c r="F290" s="205" t="str">
        <f t="shared" si="8"/>
        <v>N/A</v>
      </c>
      <c r="G290" s="6"/>
      <c r="AA290" s="14" t="str">
        <f t="shared" si="9"/>
        <v/>
      </c>
      <c r="AB290" s="14" t="str">
        <f>IF(LEN($AA290)=0,"N",IF(LEN($AA290)&gt;1,"Error -- Availability entered in an incorrect format",IF($AA290='Control Panel'!$F$36,$AA290,IF($AA290='Control Panel'!$F$37,$AA290,IF($AA290='Control Panel'!$F$38,$AA290,IF($AA290='Control Panel'!$F$39,$AA290,IF($AA290='Control Panel'!$F$40,$AA290,IF($AA290='Control Panel'!$F$41,$AA290,"Error -- Availability entered in an incorrect format"))))))))</f>
        <v>N</v>
      </c>
    </row>
    <row r="291" spans="1:28" s="14" customFormat="1" x14ac:dyDescent="0.25">
      <c r="A291" s="7">
        <v>279</v>
      </c>
      <c r="B291" s="6"/>
      <c r="C291" s="11"/>
      <c r="D291" s="220"/>
      <c r="E291" s="11"/>
      <c r="F291" s="205" t="str">
        <f t="shared" si="8"/>
        <v>N/A</v>
      </c>
      <c r="G291" s="6"/>
      <c r="AA291" s="14" t="str">
        <f t="shared" si="9"/>
        <v/>
      </c>
      <c r="AB291" s="14" t="str">
        <f>IF(LEN($AA291)=0,"N",IF(LEN($AA291)&gt;1,"Error -- Availability entered in an incorrect format",IF($AA291='Control Panel'!$F$36,$AA291,IF($AA291='Control Panel'!$F$37,$AA291,IF($AA291='Control Panel'!$F$38,$AA291,IF($AA291='Control Panel'!$F$39,$AA291,IF($AA291='Control Panel'!$F$40,$AA291,IF($AA291='Control Panel'!$F$41,$AA291,"Error -- Availability entered in an incorrect format"))))))))</f>
        <v>N</v>
      </c>
    </row>
    <row r="292" spans="1:28" s="14" customFormat="1" x14ac:dyDescent="0.25">
      <c r="A292" s="7">
        <v>280</v>
      </c>
      <c r="B292" s="6"/>
      <c r="C292" s="11"/>
      <c r="D292" s="220"/>
      <c r="E292" s="11"/>
      <c r="F292" s="205" t="str">
        <f t="shared" si="8"/>
        <v>N/A</v>
      </c>
      <c r="G292" s="6"/>
      <c r="AA292" s="14" t="str">
        <f t="shared" si="9"/>
        <v/>
      </c>
      <c r="AB292" s="14" t="str">
        <f>IF(LEN($AA292)=0,"N",IF(LEN($AA292)&gt;1,"Error -- Availability entered in an incorrect format",IF($AA292='Control Panel'!$F$36,$AA292,IF($AA292='Control Panel'!$F$37,$AA292,IF($AA292='Control Panel'!$F$38,$AA292,IF($AA292='Control Panel'!$F$39,$AA292,IF($AA292='Control Panel'!$F$40,$AA292,IF($AA292='Control Panel'!$F$41,$AA292,"Error -- Availability entered in an incorrect format"))))))))</f>
        <v>N</v>
      </c>
    </row>
    <row r="293" spans="1:28" s="14" customFormat="1" x14ac:dyDescent="0.25">
      <c r="A293" s="7">
        <v>281</v>
      </c>
      <c r="B293" s="6"/>
      <c r="C293" s="11"/>
      <c r="D293" s="220"/>
      <c r="E293" s="11"/>
      <c r="F293" s="205" t="str">
        <f t="shared" si="8"/>
        <v>N/A</v>
      </c>
      <c r="G293" s="6"/>
      <c r="AA293" s="14" t="str">
        <f t="shared" si="9"/>
        <v/>
      </c>
      <c r="AB293" s="14" t="str">
        <f>IF(LEN($AA293)=0,"N",IF(LEN($AA293)&gt;1,"Error -- Availability entered in an incorrect format",IF($AA293='Control Panel'!$F$36,$AA293,IF($AA293='Control Panel'!$F$37,$AA293,IF($AA293='Control Panel'!$F$38,$AA293,IF($AA293='Control Panel'!$F$39,$AA293,IF($AA293='Control Panel'!$F$40,$AA293,IF($AA293='Control Panel'!$F$41,$AA293,"Error -- Availability entered in an incorrect format"))))))))</f>
        <v>N</v>
      </c>
    </row>
    <row r="294" spans="1:28" s="14" customFormat="1" x14ac:dyDescent="0.25">
      <c r="A294" s="7">
        <v>282</v>
      </c>
      <c r="B294" s="6"/>
      <c r="C294" s="11"/>
      <c r="D294" s="220"/>
      <c r="E294" s="11"/>
      <c r="F294" s="205" t="str">
        <f t="shared" si="8"/>
        <v>N/A</v>
      </c>
      <c r="G294" s="6"/>
      <c r="AA294" s="14" t="str">
        <f t="shared" si="9"/>
        <v/>
      </c>
      <c r="AB294" s="14" t="str">
        <f>IF(LEN($AA294)=0,"N",IF(LEN($AA294)&gt;1,"Error -- Availability entered in an incorrect format",IF($AA294='Control Panel'!$F$36,$AA294,IF($AA294='Control Panel'!$F$37,$AA294,IF($AA294='Control Panel'!$F$38,$AA294,IF($AA294='Control Panel'!$F$39,$AA294,IF($AA294='Control Panel'!$F$40,$AA294,IF($AA294='Control Panel'!$F$41,$AA294,"Error -- Availability entered in an incorrect format"))))))))</f>
        <v>N</v>
      </c>
    </row>
    <row r="295" spans="1:28" s="14" customFormat="1" x14ac:dyDescent="0.25">
      <c r="A295" s="7">
        <v>283</v>
      </c>
      <c r="B295" s="6"/>
      <c r="C295" s="11"/>
      <c r="D295" s="220"/>
      <c r="E295" s="11"/>
      <c r="F295" s="205" t="str">
        <f t="shared" si="8"/>
        <v>N/A</v>
      </c>
      <c r="G295" s="6"/>
      <c r="AA295" s="14" t="str">
        <f t="shared" si="9"/>
        <v/>
      </c>
      <c r="AB295" s="14" t="str">
        <f>IF(LEN($AA295)=0,"N",IF(LEN($AA295)&gt;1,"Error -- Availability entered in an incorrect format",IF($AA295='Control Panel'!$F$36,$AA295,IF($AA295='Control Panel'!$F$37,$AA295,IF($AA295='Control Panel'!$F$38,$AA295,IF($AA295='Control Panel'!$F$39,$AA295,IF($AA295='Control Panel'!$F$40,$AA295,IF($AA295='Control Panel'!$F$41,$AA295,"Error -- Availability entered in an incorrect format"))))))))</f>
        <v>N</v>
      </c>
    </row>
    <row r="296" spans="1:28" s="14" customFormat="1" x14ac:dyDescent="0.25">
      <c r="A296" s="7">
        <v>284</v>
      </c>
      <c r="B296" s="6"/>
      <c r="C296" s="11"/>
      <c r="D296" s="220"/>
      <c r="E296" s="11"/>
      <c r="F296" s="205" t="str">
        <f t="shared" si="8"/>
        <v>N/A</v>
      </c>
      <c r="G296" s="6"/>
      <c r="AA296" s="14" t="str">
        <f t="shared" si="9"/>
        <v/>
      </c>
      <c r="AB296" s="14" t="str">
        <f>IF(LEN($AA296)=0,"N",IF(LEN($AA296)&gt;1,"Error -- Availability entered in an incorrect format",IF($AA296='Control Panel'!$F$36,$AA296,IF($AA296='Control Panel'!$F$37,$AA296,IF($AA296='Control Panel'!$F$38,$AA296,IF($AA296='Control Panel'!$F$39,$AA296,IF($AA296='Control Panel'!$F$40,$AA296,IF($AA296='Control Panel'!$F$41,$AA296,"Error -- Availability entered in an incorrect format"))))))))</f>
        <v>N</v>
      </c>
    </row>
    <row r="297" spans="1:28" s="14" customFormat="1" x14ac:dyDescent="0.25">
      <c r="A297" s="7">
        <v>285</v>
      </c>
      <c r="B297" s="6"/>
      <c r="C297" s="11"/>
      <c r="D297" s="220"/>
      <c r="E297" s="11"/>
      <c r="F297" s="205" t="str">
        <f t="shared" si="8"/>
        <v>N/A</v>
      </c>
      <c r="G297" s="6"/>
      <c r="AA297" s="14" t="str">
        <f t="shared" si="9"/>
        <v/>
      </c>
      <c r="AB297" s="14" t="str">
        <f>IF(LEN($AA297)=0,"N",IF(LEN($AA297)&gt;1,"Error -- Availability entered in an incorrect format",IF($AA297='Control Panel'!$F$36,$AA297,IF($AA297='Control Panel'!$F$37,$AA297,IF($AA297='Control Panel'!$F$38,$AA297,IF($AA297='Control Panel'!$F$39,$AA297,IF($AA297='Control Panel'!$F$40,$AA297,IF($AA297='Control Panel'!$F$41,$AA297,"Error -- Availability entered in an incorrect format"))))))))</f>
        <v>N</v>
      </c>
    </row>
    <row r="298" spans="1:28" s="14" customFormat="1" x14ac:dyDescent="0.25">
      <c r="A298" s="7">
        <v>286</v>
      </c>
      <c r="B298" s="6"/>
      <c r="C298" s="11"/>
      <c r="D298" s="220"/>
      <c r="E298" s="11"/>
      <c r="F298" s="205" t="str">
        <f t="shared" si="8"/>
        <v>N/A</v>
      </c>
      <c r="G298" s="6"/>
      <c r="AA298" s="14" t="str">
        <f t="shared" si="9"/>
        <v/>
      </c>
      <c r="AB298" s="14" t="str">
        <f>IF(LEN($AA298)=0,"N",IF(LEN($AA298)&gt;1,"Error -- Availability entered in an incorrect format",IF($AA298='Control Panel'!$F$36,$AA298,IF($AA298='Control Panel'!$F$37,$AA298,IF($AA298='Control Panel'!$F$38,$AA298,IF($AA298='Control Panel'!$F$39,$AA298,IF($AA298='Control Panel'!$F$40,$AA298,IF($AA298='Control Panel'!$F$41,$AA298,"Error -- Availability entered in an incorrect format"))))))))</f>
        <v>N</v>
      </c>
    </row>
    <row r="299" spans="1:28" s="14" customFormat="1" x14ac:dyDescent="0.25">
      <c r="A299" s="7">
        <v>287</v>
      </c>
      <c r="B299" s="6"/>
      <c r="C299" s="11"/>
      <c r="D299" s="220"/>
      <c r="E299" s="11"/>
      <c r="F299" s="205" t="str">
        <f t="shared" si="8"/>
        <v>N/A</v>
      </c>
      <c r="G299" s="6"/>
      <c r="AA299" s="14" t="str">
        <f t="shared" si="9"/>
        <v/>
      </c>
      <c r="AB299" s="14" t="str">
        <f>IF(LEN($AA299)=0,"N",IF(LEN($AA299)&gt;1,"Error -- Availability entered in an incorrect format",IF($AA299='Control Panel'!$F$36,$AA299,IF($AA299='Control Panel'!$F$37,$AA299,IF($AA299='Control Panel'!$F$38,$AA299,IF($AA299='Control Panel'!$F$39,$AA299,IF($AA299='Control Panel'!$F$40,$AA299,IF($AA299='Control Panel'!$F$41,$AA299,"Error -- Availability entered in an incorrect format"))))))))</f>
        <v>N</v>
      </c>
    </row>
    <row r="300" spans="1:28" s="14" customFormat="1" x14ac:dyDescent="0.25">
      <c r="A300" s="7">
        <v>288</v>
      </c>
      <c r="B300" s="6"/>
      <c r="C300" s="11"/>
      <c r="D300" s="220"/>
      <c r="E300" s="11"/>
      <c r="F300" s="205" t="str">
        <f t="shared" si="8"/>
        <v>N/A</v>
      </c>
      <c r="G300" s="6"/>
      <c r="AA300" s="14" t="str">
        <f t="shared" si="9"/>
        <v/>
      </c>
      <c r="AB300" s="14" t="str">
        <f>IF(LEN($AA300)=0,"N",IF(LEN($AA300)&gt;1,"Error -- Availability entered in an incorrect format",IF($AA300='Control Panel'!$F$36,$AA300,IF($AA300='Control Panel'!$F$37,$AA300,IF($AA300='Control Panel'!$F$38,$AA300,IF($AA300='Control Panel'!$F$39,$AA300,IF($AA300='Control Panel'!$F$40,$AA300,IF($AA300='Control Panel'!$F$41,$AA300,"Error -- Availability entered in an incorrect format"))))))))</f>
        <v>N</v>
      </c>
    </row>
    <row r="301" spans="1:28" s="14" customFormat="1" x14ac:dyDescent="0.25">
      <c r="A301" s="7">
        <v>289</v>
      </c>
      <c r="B301" s="6"/>
      <c r="C301" s="11"/>
      <c r="D301" s="220"/>
      <c r="E301" s="11"/>
      <c r="F301" s="205" t="str">
        <f t="shared" si="8"/>
        <v>N/A</v>
      </c>
      <c r="G301" s="6"/>
      <c r="AA301" s="14" t="str">
        <f t="shared" si="9"/>
        <v/>
      </c>
      <c r="AB301" s="14" t="str">
        <f>IF(LEN($AA301)=0,"N",IF(LEN($AA301)&gt;1,"Error -- Availability entered in an incorrect format",IF($AA301='Control Panel'!$F$36,$AA301,IF($AA301='Control Panel'!$F$37,$AA301,IF($AA301='Control Panel'!$F$38,$AA301,IF($AA301='Control Panel'!$F$39,$AA301,IF($AA301='Control Panel'!$F$40,$AA301,IF($AA301='Control Panel'!$F$41,$AA301,"Error -- Availability entered in an incorrect format"))))))))</f>
        <v>N</v>
      </c>
    </row>
    <row r="302" spans="1:28" s="14" customFormat="1" x14ac:dyDescent="0.25">
      <c r="A302" s="7">
        <v>290</v>
      </c>
      <c r="B302" s="6"/>
      <c r="C302" s="11"/>
      <c r="D302" s="220"/>
      <c r="E302" s="11"/>
      <c r="F302" s="205" t="str">
        <f t="shared" si="8"/>
        <v>N/A</v>
      </c>
      <c r="G302" s="6"/>
      <c r="AA302" s="14" t="str">
        <f t="shared" si="9"/>
        <v/>
      </c>
      <c r="AB302" s="14" t="str">
        <f>IF(LEN($AA302)=0,"N",IF(LEN($AA302)&gt;1,"Error -- Availability entered in an incorrect format",IF($AA302='Control Panel'!$F$36,$AA302,IF($AA302='Control Panel'!$F$37,$AA302,IF($AA302='Control Panel'!$F$38,$AA302,IF($AA302='Control Panel'!$F$39,$AA302,IF($AA302='Control Panel'!$F$40,$AA302,IF($AA302='Control Panel'!$F$41,$AA302,"Error -- Availability entered in an incorrect format"))))))))</f>
        <v>N</v>
      </c>
    </row>
    <row r="303" spans="1:28" s="14" customFormat="1" x14ac:dyDescent="0.25">
      <c r="A303" s="7">
        <v>291</v>
      </c>
      <c r="B303" s="6"/>
      <c r="C303" s="11"/>
      <c r="D303" s="220"/>
      <c r="E303" s="11"/>
      <c r="F303" s="205" t="str">
        <f t="shared" si="8"/>
        <v>N/A</v>
      </c>
      <c r="G303" s="6"/>
      <c r="AA303" s="14" t="str">
        <f t="shared" si="9"/>
        <v/>
      </c>
      <c r="AB303" s="14" t="str">
        <f>IF(LEN($AA303)=0,"N",IF(LEN($AA303)&gt;1,"Error -- Availability entered in an incorrect format",IF($AA303='Control Panel'!$F$36,$AA303,IF($AA303='Control Panel'!$F$37,$AA303,IF($AA303='Control Panel'!$F$38,$AA303,IF($AA303='Control Panel'!$F$39,$AA303,IF($AA303='Control Panel'!$F$40,$AA303,IF($AA303='Control Panel'!$F$41,$AA303,"Error -- Availability entered in an incorrect format"))))))))</f>
        <v>N</v>
      </c>
    </row>
    <row r="304" spans="1:28" s="14" customFormat="1" x14ac:dyDescent="0.25">
      <c r="A304" s="7">
        <v>292</v>
      </c>
      <c r="B304" s="6"/>
      <c r="C304" s="11"/>
      <c r="D304" s="220"/>
      <c r="E304" s="11"/>
      <c r="F304" s="205" t="str">
        <f t="shared" si="8"/>
        <v>N/A</v>
      </c>
      <c r="G304" s="6"/>
      <c r="AA304" s="14" t="str">
        <f t="shared" si="9"/>
        <v/>
      </c>
      <c r="AB304" s="14" t="str">
        <f>IF(LEN($AA304)=0,"N",IF(LEN($AA304)&gt;1,"Error -- Availability entered in an incorrect format",IF($AA304='Control Panel'!$F$36,$AA304,IF($AA304='Control Panel'!$F$37,$AA304,IF($AA304='Control Panel'!$F$38,$AA304,IF($AA304='Control Panel'!$F$39,$AA304,IF($AA304='Control Panel'!$F$40,$AA304,IF($AA304='Control Panel'!$F$41,$AA304,"Error -- Availability entered in an incorrect format"))))))))</f>
        <v>N</v>
      </c>
    </row>
    <row r="305" spans="1:28" s="14" customFormat="1" x14ac:dyDescent="0.25">
      <c r="A305" s="7">
        <v>293</v>
      </c>
      <c r="B305" s="6"/>
      <c r="C305" s="11"/>
      <c r="D305" s="220"/>
      <c r="E305" s="11"/>
      <c r="F305" s="205" t="str">
        <f t="shared" si="8"/>
        <v>N/A</v>
      </c>
      <c r="G305" s="6"/>
      <c r="AA305" s="14" t="str">
        <f t="shared" si="9"/>
        <v/>
      </c>
      <c r="AB305" s="14" t="str">
        <f>IF(LEN($AA305)=0,"N",IF(LEN($AA305)&gt;1,"Error -- Availability entered in an incorrect format",IF($AA305='Control Panel'!$F$36,$AA305,IF($AA305='Control Panel'!$F$37,$AA305,IF($AA305='Control Panel'!$F$38,$AA305,IF($AA305='Control Panel'!$F$39,$AA305,IF($AA305='Control Panel'!$F$40,$AA305,IF($AA305='Control Panel'!$F$41,$AA305,"Error -- Availability entered in an incorrect format"))))))))</f>
        <v>N</v>
      </c>
    </row>
    <row r="306" spans="1:28" s="14" customFormat="1" x14ac:dyDescent="0.25">
      <c r="A306" s="7">
        <v>294</v>
      </c>
      <c r="B306" s="6"/>
      <c r="C306" s="11"/>
      <c r="D306" s="220"/>
      <c r="E306" s="11"/>
      <c r="F306" s="205" t="str">
        <f t="shared" si="8"/>
        <v>N/A</v>
      </c>
      <c r="G306" s="6"/>
      <c r="AA306" s="14" t="str">
        <f t="shared" si="9"/>
        <v/>
      </c>
      <c r="AB306" s="14" t="str">
        <f>IF(LEN($AA306)=0,"N",IF(LEN($AA306)&gt;1,"Error -- Availability entered in an incorrect format",IF($AA306='Control Panel'!$F$36,$AA306,IF($AA306='Control Panel'!$F$37,$AA306,IF($AA306='Control Panel'!$F$38,$AA306,IF($AA306='Control Panel'!$F$39,$AA306,IF($AA306='Control Panel'!$F$40,$AA306,IF($AA306='Control Panel'!$F$41,$AA306,"Error -- Availability entered in an incorrect format"))))))))</f>
        <v>N</v>
      </c>
    </row>
    <row r="307" spans="1:28" s="14" customFormat="1" x14ac:dyDescent="0.25">
      <c r="A307" s="7">
        <v>295</v>
      </c>
      <c r="B307" s="6"/>
      <c r="C307" s="11"/>
      <c r="D307" s="220"/>
      <c r="E307" s="11"/>
      <c r="F307" s="205" t="str">
        <f t="shared" si="8"/>
        <v>N/A</v>
      </c>
      <c r="G307" s="6"/>
      <c r="AA307" s="14" t="str">
        <f t="shared" si="9"/>
        <v/>
      </c>
      <c r="AB307" s="14" t="str">
        <f>IF(LEN($AA307)=0,"N",IF(LEN($AA307)&gt;1,"Error -- Availability entered in an incorrect format",IF($AA307='Control Panel'!$F$36,$AA307,IF($AA307='Control Panel'!$F$37,$AA307,IF($AA307='Control Panel'!$F$38,$AA307,IF($AA307='Control Panel'!$F$39,$AA307,IF($AA307='Control Panel'!$F$40,$AA307,IF($AA307='Control Panel'!$F$41,$AA307,"Error -- Availability entered in an incorrect format"))))))))</f>
        <v>N</v>
      </c>
    </row>
    <row r="308" spans="1:28" s="14" customFormat="1" x14ac:dyDescent="0.25">
      <c r="A308" s="7">
        <v>296</v>
      </c>
      <c r="B308" s="6"/>
      <c r="C308" s="11"/>
      <c r="D308" s="220"/>
      <c r="E308" s="11"/>
      <c r="F308" s="205" t="str">
        <f t="shared" si="8"/>
        <v>N/A</v>
      </c>
      <c r="G308" s="6"/>
      <c r="AA308" s="14" t="str">
        <f t="shared" si="9"/>
        <v/>
      </c>
      <c r="AB308" s="14" t="str">
        <f>IF(LEN($AA308)=0,"N",IF(LEN($AA308)&gt;1,"Error -- Availability entered in an incorrect format",IF($AA308='Control Panel'!$F$36,$AA308,IF($AA308='Control Panel'!$F$37,$AA308,IF($AA308='Control Panel'!$F$38,$AA308,IF($AA308='Control Panel'!$F$39,$AA308,IF($AA308='Control Panel'!$F$40,$AA308,IF($AA308='Control Panel'!$F$41,$AA308,"Error -- Availability entered in an incorrect format"))))))))</f>
        <v>N</v>
      </c>
    </row>
    <row r="309" spans="1:28" s="14" customFormat="1" x14ac:dyDescent="0.25">
      <c r="A309" s="7">
        <v>297</v>
      </c>
      <c r="B309" s="6"/>
      <c r="C309" s="11"/>
      <c r="D309" s="220"/>
      <c r="E309" s="11"/>
      <c r="F309" s="205" t="str">
        <f t="shared" si="8"/>
        <v>N/A</v>
      </c>
      <c r="G309" s="6"/>
      <c r="AA309" s="14" t="str">
        <f t="shared" si="9"/>
        <v/>
      </c>
      <c r="AB309" s="14" t="str">
        <f>IF(LEN($AA309)=0,"N",IF(LEN($AA309)&gt;1,"Error -- Availability entered in an incorrect format",IF($AA309='Control Panel'!$F$36,$AA309,IF($AA309='Control Panel'!$F$37,$AA309,IF($AA309='Control Panel'!$F$38,$AA309,IF($AA309='Control Panel'!$F$39,$AA309,IF($AA309='Control Panel'!$F$40,$AA309,IF($AA309='Control Panel'!$F$41,$AA309,"Error -- Availability entered in an incorrect format"))))))))</f>
        <v>N</v>
      </c>
    </row>
    <row r="310" spans="1:28" s="14" customFormat="1" x14ac:dyDescent="0.25">
      <c r="A310" s="7">
        <v>298</v>
      </c>
      <c r="B310" s="6"/>
      <c r="C310" s="11"/>
      <c r="D310" s="220"/>
      <c r="E310" s="11"/>
      <c r="F310" s="205" t="str">
        <f t="shared" si="8"/>
        <v>N/A</v>
      </c>
      <c r="G310" s="6"/>
      <c r="AA310" s="14" t="str">
        <f t="shared" si="9"/>
        <v/>
      </c>
      <c r="AB310" s="14" t="str">
        <f>IF(LEN($AA310)=0,"N",IF(LEN($AA310)&gt;1,"Error -- Availability entered in an incorrect format",IF($AA310='Control Panel'!$F$36,$AA310,IF($AA310='Control Panel'!$F$37,$AA310,IF($AA310='Control Panel'!$F$38,$AA310,IF($AA310='Control Panel'!$F$39,$AA310,IF($AA310='Control Panel'!$F$40,$AA310,IF($AA310='Control Panel'!$F$41,$AA310,"Error -- Availability entered in an incorrect format"))))))))</f>
        <v>N</v>
      </c>
    </row>
    <row r="311" spans="1:28" s="14" customFormat="1" x14ac:dyDescent="0.25">
      <c r="A311" s="7">
        <v>299</v>
      </c>
      <c r="B311" s="6"/>
      <c r="C311" s="11"/>
      <c r="D311" s="220"/>
      <c r="E311" s="11"/>
      <c r="F311" s="205" t="str">
        <f t="shared" si="8"/>
        <v>N/A</v>
      </c>
      <c r="G311" s="6"/>
      <c r="AA311" s="14" t="str">
        <f t="shared" si="9"/>
        <v/>
      </c>
      <c r="AB311" s="14" t="str">
        <f>IF(LEN($AA311)=0,"N",IF(LEN($AA311)&gt;1,"Error -- Availability entered in an incorrect format",IF($AA311='Control Panel'!$F$36,$AA311,IF($AA311='Control Panel'!$F$37,$AA311,IF($AA311='Control Panel'!$F$38,$AA311,IF($AA311='Control Panel'!$F$39,$AA311,IF($AA311='Control Panel'!$F$40,$AA311,IF($AA311='Control Panel'!$F$41,$AA311,"Error -- Availability entered in an incorrect format"))))))))</f>
        <v>N</v>
      </c>
    </row>
    <row r="312" spans="1:28" s="14" customFormat="1" x14ac:dyDescent="0.25">
      <c r="A312" s="7">
        <v>300</v>
      </c>
      <c r="B312" s="6"/>
      <c r="C312" s="11"/>
      <c r="D312" s="220"/>
      <c r="E312" s="11"/>
      <c r="F312" s="205" t="str">
        <f t="shared" si="8"/>
        <v>N/A</v>
      </c>
      <c r="G312" s="6"/>
      <c r="AA312" s="14" t="str">
        <f t="shared" si="9"/>
        <v/>
      </c>
      <c r="AB312" s="14" t="str">
        <f>IF(LEN($AA312)=0,"N",IF(LEN($AA312)&gt;1,"Error -- Availability entered in an incorrect format",IF($AA312='Control Panel'!$F$36,$AA312,IF($AA312='Control Panel'!$F$37,$AA312,IF($AA312='Control Panel'!$F$38,$AA312,IF($AA312='Control Panel'!$F$39,$AA312,IF($AA312='Control Panel'!$F$40,$AA312,IF($AA312='Control Panel'!$F$41,$AA312,"Error -- Availability entered in an incorrect format"))))))))</f>
        <v>N</v>
      </c>
    </row>
    <row r="313" spans="1:28" s="14" customFormat="1" x14ac:dyDescent="0.25">
      <c r="A313" s="7">
        <v>301</v>
      </c>
      <c r="B313" s="6"/>
      <c r="C313" s="11"/>
      <c r="D313" s="220"/>
      <c r="E313" s="11"/>
      <c r="F313" s="205" t="str">
        <f t="shared" si="8"/>
        <v>N/A</v>
      </c>
      <c r="G313" s="6"/>
      <c r="AA313" s="14" t="str">
        <f t="shared" si="9"/>
        <v/>
      </c>
      <c r="AB313" s="14" t="str">
        <f>IF(LEN($AA313)=0,"N",IF(LEN($AA313)&gt;1,"Error -- Availability entered in an incorrect format",IF($AA313='Control Panel'!$F$36,$AA313,IF($AA313='Control Panel'!$F$37,$AA313,IF($AA313='Control Panel'!$F$38,$AA313,IF($AA313='Control Panel'!$F$39,$AA313,IF($AA313='Control Panel'!$F$40,$AA313,IF($AA313='Control Panel'!$F$41,$AA313,"Error -- Availability entered in an incorrect format"))))))))</f>
        <v>N</v>
      </c>
    </row>
    <row r="314" spans="1:28" s="14" customFormat="1" x14ac:dyDescent="0.25">
      <c r="A314" s="7">
        <v>302</v>
      </c>
      <c r="B314" s="6"/>
      <c r="C314" s="11"/>
      <c r="D314" s="220"/>
      <c r="E314" s="11"/>
      <c r="F314" s="205" t="str">
        <f t="shared" si="8"/>
        <v>N/A</v>
      </c>
      <c r="G314" s="6"/>
      <c r="AA314" s="14" t="str">
        <f t="shared" si="9"/>
        <v/>
      </c>
      <c r="AB314" s="14" t="str">
        <f>IF(LEN($AA314)=0,"N",IF(LEN($AA314)&gt;1,"Error -- Availability entered in an incorrect format",IF($AA314='Control Panel'!$F$36,$AA314,IF($AA314='Control Panel'!$F$37,$AA314,IF($AA314='Control Panel'!$F$38,$AA314,IF($AA314='Control Panel'!$F$39,$AA314,IF($AA314='Control Panel'!$F$40,$AA314,IF($AA314='Control Panel'!$F$41,$AA314,"Error -- Availability entered in an incorrect format"))))))))</f>
        <v>N</v>
      </c>
    </row>
    <row r="315" spans="1:28" s="14" customFormat="1" x14ac:dyDescent="0.25">
      <c r="A315" s="7">
        <v>303</v>
      </c>
      <c r="B315" s="6"/>
      <c r="C315" s="11"/>
      <c r="D315" s="220"/>
      <c r="E315" s="11"/>
      <c r="F315" s="205" t="str">
        <f t="shared" si="8"/>
        <v>N/A</v>
      </c>
      <c r="G315" s="6"/>
      <c r="AA315" s="14" t="str">
        <f t="shared" si="9"/>
        <v/>
      </c>
      <c r="AB315" s="14" t="str">
        <f>IF(LEN($AA315)=0,"N",IF(LEN($AA315)&gt;1,"Error -- Availability entered in an incorrect format",IF($AA315='Control Panel'!$F$36,$AA315,IF($AA315='Control Panel'!$F$37,$AA315,IF($AA315='Control Panel'!$F$38,$AA315,IF($AA315='Control Panel'!$F$39,$AA315,IF($AA315='Control Panel'!$F$40,$AA315,IF($AA315='Control Panel'!$F$41,$AA315,"Error -- Availability entered in an incorrect format"))))))))</f>
        <v>N</v>
      </c>
    </row>
    <row r="316" spans="1:28" s="14" customFormat="1" x14ac:dyDescent="0.25">
      <c r="A316" s="7">
        <v>304</v>
      </c>
      <c r="B316" s="6"/>
      <c r="C316" s="11"/>
      <c r="D316" s="220"/>
      <c r="E316" s="11"/>
      <c r="F316" s="205" t="str">
        <f t="shared" si="8"/>
        <v>N/A</v>
      </c>
      <c r="G316" s="6"/>
      <c r="AA316" s="14" t="str">
        <f t="shared" si="9"/>
        <v/>
      </c>
      <c r="AB316" s="14" t="str">
        <f>IF(LEN($AA316)=0,"N",IF(LEN($AA316)&gt;1,"Error -- Availability entered in an incorrect format",IF($AA316='Control Panel'!$F$36,$AA316,IF($AA316='Control Panel'!$F$37,$AA316,IF($AA316='Control Panel'!$F$38,$AA316,IF($AA316='Control Panel'!$F$39,$AA316,IF($AA316='Control Panel'!$F$40,$AA316,IF($AA316='Control Panel'!$F$41,$AA316,"Error -- Availability entered in an incorrect format"))))))))</f>
        <v>N</v>
      </c>
    </row>
    <row r="317" spans="1:28" s="14" customFormat="1" x14ac:dyDescent="0.25">
      <c r="A317" s="7">
        <v>305</v>
      </c>
      <c r="B317" s="6"/>
      <c r="C317" s="11"/>
      <c r="D317" s="220"/>
      <c r="E317" s="11"/>
      <c r="F317" s="205" t="str">
        <f t="shared" si="8"/>
        <v>N/A</v>
      </c>
      <c r="G317" s="6"/>
      <c r="AA317" s="14" t="str">
        <f t="shared" si="9"/>
        <v/>
      </c>
      <c r="AB317" s="14" t="str">
        <f>IF(LEN($AA317)=0,"N",IF(LEN($AA317)&gt;1,"Error -- Availability entered in an incorrect format",IF($AA317='Control Panel'!$F$36,$AA317,IF($AA317='Control Panel'!$F$37,$AA317,IF($AA317='Control Panel'!$F$38,$AA317,IF($AA317='Control Panel'!$F$39,$AA317,IF($AA317='Control Panel'!$F$40,$AA317,IF($AA317='Control Panel'!$F$41,$AA317,"Error -- Availability entered in an incorrect format"))))))))</f>
        <v>N</v>
      </c>
    </row>
    <row r="318" spans="1:28" s="14" customFormat="1" x14ac:dyDescent="0.25">
      <c r="A318" s="7">
        <v>306</v>
      </c>
      <c r="B318" s="6"/>
      <c r="C318" s="11"/>
      <c r="D318" s="220"/>
      <c r="E318" s="11"/>
      <c r="F318" s="205" t="str">
        <f t="shared" si="8"/>
        <v>N/A</v>
      </c>
      <c r="G318" s="6"/>
      <c r="AA318" s="14" t="str">
        <f t="shared" si="9"/>
        <v/>
      </c>
      <c r="AB318" s="14" t="str">
        <f>IF(LEN($AA318)=0,"N",IF(LEN($AA318)&gt;1,"Error -- Availability entered in an incorrect format",IF($AA318='Control Panel'!$F$36,$AA318,IF($AA318='Control Panel'!$F$37,$AA318,IF($AA318='Control Panel'!$F$38,$AA318,IF($AA318='Control Panel'!$F$39,$AA318,IF($AA318='Control Panel'!$F$40,$AA318,IF($AA318='Control Panel'!$F$41,$AA318,"Error -- Availability entered in an incorrect format"))))))))</f>
        <v>N</v>
      </c>
    </row>
    <row r="319" spans="1:28" s="14" customFormat="1" x14ac:dyDescent="0.25">
      <c r="A319" s="7">
        <v>307</v>
      </c>
      <c r="B319" s="6"/>
      <c r="C319" s="11"/>
      <c r="D319" s="220"/>
      <c r="E319" s="11"/>
      <c r="F319" s="205" t="str">
        <f t="shared" si="8"/>
        <v>N/A</v>
      </c>
      <c r="G319" s="6"/>
      <c r="AA319" s="14" t="str">
        <f t="shared" si="9"/>
        <v/>
      </c>
      <c r="AB319" s="14" t="str">
        <f>IF(LEN($AA319)=0,"N",IF(LEN($AA319)&gt;1,"Error -- Availability entered in an incorrect format",IF($AA319='Control Panel'!$F$36,$AA319,IF($AA319='Control Panel'!$F$37,$AA319,IF($AA319='Control Panel'!$F$38,$AA319,IF($AA319='Control Panel'!$F$39,$AA319,IF($AA319='Control Panel'!$F$40,$AA319,IF($AA319='Control Panel'!$F$41,$AA319,"Error -- Availability entered in an incorrect format"))))))))</f>
        <v>N</v>
      </c>
    </row>
    <row r="320" spans="1:28" s="14" customFormat="1" x14ac:dyDescent="0.25">
      <c r="A320" s="7">
        <v>308</v>
      </c>
      <c r="B320" s="6"/>
      <c r="C320" s="11"/>
      <c r="D320" s="220"/>
      <c r="E320" s="11"/>
      <c r="F320" s="205" t="str">
        <f t="shared" si="8"/>
        <v>N/A</v>
      </c>
      <c r="G320" s="6"/>
      <c r="AA320" s="14" t="str">
        <f t="shared" si="9"/>
        <v/>
      </c>
      <c r="AB320" s="14" t="str">
        <f>IF(LEN($AA320)=0,"N",IF(LEN($AA320)&gt;1,"Error -- Availability entered in an incorrect format",IF($AA320='Control Panel'!$F$36,$AA320,IF($AA320='Control Panel'!$F$37,$AA320,IF($AA320='Control Panel'!$F$38,$AA320,IF($AA320='Control Panel'!$F$39,$AA320,IF($AA320='Control Panel'!$F$40,$AA320,IF($AA320='Control Panel'!$F$41,$AA320,"Error -- Availability entered in an incorrect format"))))))))</f>
        <v>N</v>
      </c>
    </row>
    <row r="321" spans="1:28" s="14" customFormat="1" x14ac:dyDescent="0.25">
      <c r="A321" s="7">
        <v>309</v>
      </c>
      <c r="B321" s="6"/>
      <c r="C321" s="11"/>
      <c r="D321" s="220"/>
      <c r="E321" s="11"/>
      <c r="F321" s="205" t="str">
        <f t="shared" si="8"/>
        <v>N/A</v>
      </c>
      <c r="G321" s="6"/>
      <c r="AA321" s="14" t="str">
        <f t="shared" si="9"/>
        <v/>
      </c>
      <c r="AB321" s="14" t="str">
        <f>IF(LEN($AA321)=0,"N",IF(LEN($AA321)&gt;1,"Error -- Availability entered in an incorrect format",IF($AA321='Control Panel'!$F$36,$AA321,IF($AA321='Control Panel'!$F$37,$AA321,IF($AA321='Control Panel'!$F$38,$AA321,IF($AA321='Control Panel'!$F$39,$AA321,IF($AA321='Control Panel'!$F$40,$AA321,IF($AA321='Control Panel'!$F$41,$AA321,"Error -- Availability entered in an incorrect format"))))))))</f>
        <v>N</v>
      </c>
    </row>
    <row r="322" spans="1:28" s="14" customFormat="1" x14ac:dyDescent="0.25">
      <c r="A322" s="7">
        <v>310</v>
      </c>
      <c r="B322" s="6"/>
      <c r="C322" s="11"/>
      <c r="D322" s="220"/>
      <c r="E322" s="11"/>
      <c r="F322" s="205" t="str">
        <f t="shared" si="8"/>
        <v>N/A</v>
      </c>
      <c r="G322" s="6"/>
      <c r="AA322" s="14" t="str">
        <f t="shared" si="9"/>
        <v/>
      </c>
      <c r="AB322" s="14" t="str">
        <f>IF(LEN($AA322)=0,"N",IF(LEN($AA322)&gt;1,"Error -- Availability entered in an incorrect format",IF($AA322='Control Panel'!$F$36,$AA322,IF($AA322='Control Panel'!$F$37,$AA322,IF($AA322='Control Panel'!$F$38,$AA322,IF($AA322='Control Panel'!$F$39,$AA322,IF($AA322='Control Panel'!$F$40,$AA322,IF($AA322='Control Panel'!$F$41,$AA322,"Error -- Availability entered in an incorrect format"))))))))</f>
        <v>N</v>
      </c>
    </row>
    <row r="323" spans="1:28" s="14" customFormat="1" x14ac:dyDescent="0.25">
      <c r="A323" s="7">
        <v>311</v>
      </c>
      <c r="B323" s="6"/>
      <c r="C323" s="11"/>
      <c r="D323" s="220"/>
      <c r="E323" s="11"/>
      <c r="F323" s="205" t="str">
        <f t="shared" si="8"/>
        <v>N/A</v>
      </c>
      <c r="G323" s="6"/>
      <c r="AA323" s="14" t="str">
        <f t="shared" si="9"/>
        <v/>
      </c>
      <c r="AB323" s="14" t="str">
        <f>IF(LEN($AA323)=0,"N",IF(LEN($AA323)&gt;1,"Error -- Availability entered in an incorrect format",IF($AA323='Control Panel'!$F$36,$AA323,IF($AA323='Control Panel'!$F$37,$AA323,IF($AA323='Control Panel'!$F$38,$AA323,IF($AA323='Control Panel'!$F$39,$AA323,IF($AA323='Control Panel'!$F$40,$AA323,IF($AA323='Control Panel'!$F$41,$AA323,"Error -- Availability entered in an incorrect format"))))))))</f>
        <v>N</v>
      </c>
    </row>
    <row r="324" spans="1:28" s="14" customFormat="1" x14ac:dyDescent="0.25">
      <c r="A324" s="7">
        <v>312</v>
      </c>
      <c r="B324" s="6"/>
      <c r="C324" s="11"/>
      <c r="D324" s="220"/>
      <c r="E324" s="11"/>
      <c r="F324" s="205" t="str">
        <f t="shared" si="8"/>
        <v>N/A</v>
      </c>
      <c r="G324" s="6"/>
      <c r="AA324" s="14" t="str">
        <f t="shared" si="9"/>
        <v/>
      </c>
      <c r="AB324" s="14" t="str">
        <f>IF(LEN($AA324)=0,"N",IF(LEN($AA324)&gt;1,"Error -- Availability entered in an incorrect format",IF($AA324='Control Panel'!$F$36,$AA324,IF($AA324='Control Panel'!$F$37,$AA324,IF($AA324='Control Panel'!$F$38,$AA324,IF($AA324='Control Panel'!$F$39,$AA324,IF($AA324='Control Panel'!$F$40,$AA324,IF($AA324='Control Panel'!$F$41,$AA324,"Error -- Availability entered in an incorrect format"))))))))</f>
        <v>N</v>
      </c>
    </row>
    <row r="325" spans="1:28" s="14" customFormat="1" x14ac:dyDescent="0.25">
      <c r="A325" s="7">
        <v>313</v>
      </c>
      <c r="B325" s="6"/>
      <c r="C325" s="11"/>
      <c r="D325" s="220"/>
      <c r="E325" s="11"/>
      <c r="F325" s="205" t="str">
        <f t="shared" si="8"/>
        <v>N/A</v>
      </c>
      <c r="G325" s="6"/>
      <c r="AA325" s="14" t="str">
        <f t="shared" si="9"/>
        <v/>
      </c>
      <c r="AB325" s="14" t="str">
        <f>IF(LEN($AA325)=0,"N",IF(LEN($AA325)&gt;1,"Error -- Availability entered in an incorrect format",IF($AA325='Control Panel'!$F$36,$AA325,IF($AA325='Control Panel'!$F$37,$AA325,IF($AA325='Control Panel'!$F$38,$AA325,IF($AA325='Control Panel'!$F$39,$AA325,IF($AA325='Control Panel'!$F$40,$AA325,IF($AA325='Control Panel'!$F$41,$AA325,"Error -- Availability entered in an incorrect format"))))))))</f>
        <v>N</v>
      </c>
    </row>
    <row r="326" spans="1:28" s="14" customFormat="1" x14ac:dyDescent="0.25">
      <c r="A326" s="7">
        <v>314</v>
      </c>
      <c r="B326" s="6"/>
      <c r="C326" s="11"/>
      <c r="D326" s="220"/>
      <c r="E326" s="11"/>
      <c r="F326" s="205" t="str">
        <f t="shared" si="8"/>
        <v>N/A</v>
      </c>
      <c r="G326" s="6"/>
      <c r="AA326" s="14" t="str">
        <f t="shared" si="9"/>
        <v/>
      </c>
      <c r="AB326" s="14" t="str">
        <f>IF(LEN($AA326)=0,"N",IF(LEN($AA326)&gt;1,"Error -- Availability entered in an incorrect format",IF($AA326='Control Panel'!$F$36,$AA326,IF($AA326='Control Panel'!$F$37,$AA326,IF($AA326='Control Panel'!$F$38,$AA326,IF($AA326='Control Panel'!$F$39,$AA326,IF($AA326='Control Panel'!$F$40,$AA326,IF($AA326='Control Panel'!$F$41,$AA326,"Error -- Availability entered in an incorrect format"))))))))</f>
        <v>N</v>
      </c>
    </row>
    <row r="327" spans="1:28" s="14" customFormat="1" x14ac:dyDescent="0.25">
      <c r="A327" s="7">
        <v>315</v>
      </c>
      <c r="B327" s="6"/>
      <c r="C327" s="11"/>
      <c r="D327" s="220"/>
      <c r="E327" s="11"/>
      <c r="F327" s="205" t="str">
        <f t="shared" si="8"/>
        <v>N/A</v>
      </c>
      <c r="G327" s="6"/>
      <c r="AA327" s="14" t="str">
        <f t="shared" si="9"/>
        <v/>
      </c>
      <c r="AB327" s="14" t="str">
        <f>IF(LEN($AA327)=0,"N",IF(LEN($AA327)&gt;1,"Error -- Availability entered in an incorrect format",IF($AA327='Control Panel'!$F$36,$AA327,IF($AA327='Control Panel'!$F$37,$AA327,IF($AA327='Control Panel'!$F$38,$AA327,IF($AA327='Control Panel'!$F$39,$AA327,IF($AA327='Control Panel'!$F$40,$AA327,IF($AA327='Control Panel'!$F$41,$AA327,"Error -- Availability entered in an incorrect format"))))))))</f>
        <v>N</v>
      </c>
    </row>
    <row r="328" spans="1:28" s="14" customFormat="1" x14ac:dyDescent="0.25">
      <c r="A328" s="7">
        <v>316</v>
      </c>
      <c r="B328" s="6"/>
      <c r="C328" s="11"/>
      <c r="D328" s="220"/>
      <c r="E328" s="11"/>
      <c r="F328" s="205" t="str">
        <f t="shared" si="8"/>
        <v>N/A</v>
      </c>
      <c r="G328" s="6"/>
      <c r="AA328" s="14" t="str">
        <f t="shared" si="9"/>
        <v/>
      </c>
      <c r="AB328" s="14" t="str">
        <f>IF(LEN($AA328)=0,"N",IF(LEN($AA328)&gt;1,"Error -- Availability entered in an incorrect format",IF($AA328='Control Panel'!$F$36,$AA328,IF($AA328='Control Panel'!$F$37,$AA328,IF($AA328='Control Panel'!$F$38,$AA328,IF($AA328='Control Panel'!$F$39,$AA328,IF($AA328='Control Panel'!$F$40,$AA328,IF($AA328='Control Panel'!$F$41,$AA328,"Error -- Availability entered in an incorrect format"))))))))</f>
        <v>N</v>
      </c>
    </row>
    <row r="329" spans="1:28" s="14" customFormat="1" x14ac:dyDescent="0.25">
      <c r="A329" s="7">
        <v>317</v>
      </c>
      <c r="B329" s="6"/>
      <c r="C329" s="11"/>
      <c r="D329" s="220"/>
      <c r="E329" s="11"/>
      <c r="F329" s="205" t="str">
        <f t="shared" si="8"/>
        <v>N/A</v>
      </c>
      <c r="G329" s="6"/>
      <c r="AA329" s="14" t="str">
        <f t="shared" si="9"/>
        <v/>
      </c>
      <c r="AB329" s="14" t="str">
        <f>IF(LEN($AA329)=0,"N",IF(LEN($AA329)&gt;1,"Error -- Availability entered in an incorrect format",IF($AA329='Control Panel'!$F$36,$AA329,IF($AA329='Control Panel'!$F$37,$AA329,IF($AA329='Control Panel'!$F$38,$AA329,IF($AA329='Control Panel'!$F$39,$AA329,IF($AA329='Control Panel'!$F$40,$AA329,IF($AA329='Control Panel'!$F$41,$AA329,"Error -- Availability entered in an incorrect format"))))))))</f>
        <v>N</v>
      </c>
    </row>
    <row r="330" spans="1:28" s="14" customFormat="1" x14ac:dyDescent="0.25">
      <c r="A330" s="7">
        <v>318</v>
      </c>
      <c r="B330" s="6"/>
      <c r="C330" s="11"/>
      <c r="D330" s="220"/>
      <c r="E330" s="11"/>
      <c r="F330" s="205" t="str">
        <f t="shared" si="8"/>
        <v>N/A</v>
      </c>
      <c r="G330" s="6"/>
      <c r="AA330" s="14" t="str">
        <f t="shared" si="9"/>
        <v/>
      </c>
      <c r="AB330" s="14" t="str">
        <f>IF(LEN($AA330)=0,"N",IF(LEN($AA330)&gt;1,"Error -- Availability entered in an incorrect format",IF($AA330='Control Panel'!$F$36,$AA330,IF($AA330='Control Panel'!$F$37,$AA330,IF($AA330='Control Panel'!$F$38,$AA330,IF($AA330='Control Panel'!$F$39,$AA330,IF($AA330='Control Panel'!$F$40,$AA330,IF($AA330='Control Panel'!$F$41,$AA330,"Error -- Availability entered in an incorrect format"))))))))</f>
        <v>N</v>
      </c>
    </row>
    <row r="331" spans="1:28" s="14" customFormat="1" x14ac:dyDescent="0.25">
      <c r="A331" s="7">
        <v>319</v>
      </c>
      <c r="B331" s="6"/>
      <c r="C331" s="11"/>
      <c r="D331" s="220"/>
      <c r="E331" s="11"/>
      <c r="F331" s="205" t="str">
        <f t="shared" si="8"/>
        <v>N/A</v>
      </c>
      <c r="G331" s="6"/>
      <c r="AA331" s="14" t="str">
        <f t="shared" si="9"/>
        <v/>
      </c>
      <c r="AB331" s="14" t="str">
        <f>IF(LEN($AA331)=0,"N",IF(LEN($AA331)&gt;1,"Error -- Availability entered in an incorrect format",IF($AA331='Control Panel'!$F$36,$AA331,IF($AA331='Control Panel'!$F$37,$AA331,IF($AA331='Control Panel'!$F$38,$AA331,IF($AA331='Control Panel'!$F$39,$AA331,IF($AA331='Control Panel'!$F$40,$AA331,IF($AA331='Control Panel'!$F$41,$AA331,"Error -- Availability entered in an incorrect format"))))))))</f>
        <v>N</v>
      </c>
    </row>
    <row r="332" spans="1:28" s="14" customFormat="1" x14ac:dyDescent="0.25">
      <c r="A332" s="7">
        <v>320</v>
      </c>
      <c r="B332" s="6"/>
      <c r="C332" s="11"/>
      <c r="D332" s="220"/>
      <c r="E332" s="11"/>
      <c r="F332" s="205" t="str">
        <f t="shared" si="8"/>
        <v>N/A</v>
      </c>
      <c r="G332" s="6"/>
      <c r="AA332" s="14" t="str">
        <f t="shared" si="9"/>
        <v/>
      </c>
      <c r="AB332" s="14" t="str">
        <f>IF(LEN($AA332)=0,"N",IF(LEN($AA332)&gt;1,"Error -- Availability entered in an incorrect format",IF($AA332='Control Panel'!$F$36,$AA332,IF($AA332='Control Panel'!$F$37,$AA332,IF($AA332='Control Panel'!$F$38,$AA332,IF($AA332='Control Panel'!$F$39,$AA332,IF($AA332='Control Panel'!$F$40,$AA332,IF($AA332='Control Panel'!$F$41,$AA332,"Error -- Availability entered in an incorrect format"))))))))</f>
        <v>N</v>
      </c>
    </row>
    <row r="333" spans="1:28" s="14" customFormat="1" x14ac:dyDescent="0.25">
      <c r="A333" s="7">
        <v>321</v>
      </c>
      <c r="B333" s="6"/>
      <c r="C333" s="11"/>
      <c r="D333" s="220"/>
      <c r="E333" s="11"/>
      <c r="F333" s="205" t="str">
        <f t="shared" si="8"/>
        <v>N/A</v>
      </c>
      <c r="G333" s="6"/>
      <c r="AA333" s="14" t="str">
        <f t="shared" si="9"/>
        <v/>
      </c>
      <c r="AB333" s="14" t="str">
        <f>IF(LEN($AA333)=0,"N",IF(LEN($AA333)&gt;1,"Error -- Availability entered in an incorrect format",IF($AA333='Control Panel'!$F$36,$AA333,IF($AA333='Control Panel'!$F$37,$AA333,IF($AA333='Control Panel'!$F$38,$AA333,IF($AA333='Control Panel'!$F$39,$AA333,IF($AA333='Control Panel'!$F$40,$AA333,IF($AA333='Control Panel'!$F$41,$AA333,"Error -- Availability entered in an incorrect format"))))))))</f>
        <v>N</v>
      </c>
    </row>
    <row r="334" spans="1:28" s="14" customFormat="1" x14ac:dyDescent="0.25">
      <c r="A334" s="7">
        <v>322</v>
      </c>
      <c r="B334" s="6"/>
      <c r="C334" s="11"/>
      <c r="D334" s="220"/>
      <c r="E334" s="11"/>
      <c r="F334" s="205" t="str">
        <f t="shared" ref="F334:F397" si="10">IF($D$10=$A$9,"N/A",$D$10)</f>
        <v>N/A</v>
      </c>
      <c r="G334" s="6"/>
      <c r="AA334" s="14" t="str">
        <f t="shared" ref="AA334:AA397" si="11">TRIM($D334)</f>
        <v/>
      </c>
      <c r="AB334" s="14" t="str">
        <f>IF(LEN($AA334)=0,"N",IF(LEN($AA334)&gt;1,"Error -- Availability entered in an incorrect format",IF($AA334='Control Panel'!$F$36,$AA334,IF($AA334='Control Panel'!$F$37,$AA334,IF($AA334='Control Panel'!$F$38,$AA334,IF($AA334='Control Panel'!$F$39,$AA334,IF($AA334='Control Panel'!$F$40,$AA334,IF($AA334='Control Panel'!$F$41,$AA334,"Error -- Availability entered in an incorrect format"))))))))</f>
        <v>N</v>
      </c>
    </row>
    <row r="335" spans="1:28" s="14" customFormat="1" x14ac:dyDescent="0.25">
      <c r="A335" s="7">
        <v>323</v>
      </c>
      <c r="B335" s="6"/>
      <c r="C335" s="11"/>
      <c r="D335" s="220"/>
      <c r="E335" s="11"/>
      <c r="F335" s="205" t="str">
        <f t="shared" si="10"/>
        <v>N/A</v>
      </c>
      <c r="G335" s="6"/>
      <c r="AA335" s="14" t="str">
        <f t="shared" si="11"/>
        <v/>
      </c>
      <c r="AB335" s="14" t="str">
        <f>IF(LEN($AA335)=0,"N",IF(LEN($AA335)&gt;1,"Error -- Availability entered in an incorrect format",IF($AA335='Control Panel'!$F$36,$AA335,IF($AA335='Control Panel'!$F$37,$AA335,IF($AA335='Control Panel'!$F$38,$AA335,IF($AA335='Control Panel'!$F$39,$AA335,IF($AA335='Control Panel'!$F$40,$AA335,IF($AA335='Control Panel'!$F$41,$AA335,"Error -- Availability entered in an incorrect format"))))))))</f>
        <v>N</v>
      </c>
    </row>
    <row r="336" spans="1:28" s="14" customFormat="1" x14ac:dyDescent="0.25">
      <c r="A336" s="7">
        <v>324</v>
      </c>
      <c r="B336" s="6"/>
      <c r="C336" s="11"/>
      <c r="D336" s="220"/>
      <c r="E336" s="11"/>
      <c r="F336" s="205" t="str">
        <f t="shared" si="10"/>
        <v>N/A</v>
      </c>
      <c r="G336" s="6"/>
      <c r="AA336" s="14" t="str">
        <f t="shared" si="11"/>
        <v/>
      </c>
      <c r="AB336" s="14" t="str">
        <f>IF(LEN($AA336)=0,"N",IF(LEN($AA336)&gt;1,"Error -- Availability entered in an incorrect format",IF($AA336='Control Panel'!$F$36,$AA336,IF($AA336='Control Panel'!$F$37,$AA336,IF($AA336='Control Panel'!$F$38,$AA336,IF($AA336='Control Panel'!$F$39,$AA336,IF($AA336='Control Panel'!$F$40,$AA336,IF($AA336='Control Panel'!$F$41,$AA336,"Error -- Availability entered in an incorrect format"))))))))</f>
        <v>N</v>
      </c>
    </row>
    <row r="337" spans="1:28" s="14" customFormat="1" x14ac:dyDescent="0.25">
      <c r="A337" s="7">
        <v>325</v>
      </c>
      <c r="B337" s="6"/>
      <c r="C337" s="11"/>
      <c r="D337" s="220"/>
      <c r="E337" s="11"/>
      <c r="F337" s="205" t="str">
        <f t="shared" si="10"/>
        <v>N/A</v>
      </c>
      <c r="G337" s="6"/>
      <c r="AA337" s="14" t="str">
        <f t="shared" si="11"/>
        <v/>
      </c>
      <c r="AB337" s="14" t="str">
        <f>IF(LEN($AA337)=0,"N",IF(LEN($AA337)&gt;1,"Error -- Availability entered in an incorrect format",IF($AA337='Control Panel'!$F$36,$AA337,IF($AA337='Control Panel'!$F$37,$AA337,IF($AA337='Control Panel'!$F$38,$AA337,IF($AA337='Control Panel'!$F$39,$AA337,IF($AA337='Control Panel'!$F$40,$AA337,IF($AA337='Control Panel'!$F$41,$AA337,"Error -- Availability entered in an incorrect format"))))))))</f>
        <v>N</v>
      </c>
    </row>
    <row r="338" spans="1:28" s="14" customFormat="1" x14ac:dyDescent="0.25">
      <c r="A338" s="7">
        <v>326</v>
      </c>
      <c r="B338" s="6"/>
      <c r="C338" s="11"/>
      <c r="D338" s="220"/>
      <c r="E338" s="11"/>
      <c r="F338" s="205" t="str">
        <f t="shared" si="10"/>
        <v>N/A</v>
      </c>
      <c r="G338" s="6"/>
      <c r="AA338" s="14" t="str">
        <f t="shared" si="11"/>
        <v/>
      </c>
      <c r="AB338" s="14" t="str">
        <f>IF(LEN($AA338)=0,"N",IF(LEN($AA338)&gt;1,"Error -- Availability entered in an incorrect format",IF($AA338='Control Panel'!$F$36,$AA338,IF($AA338='Control Panel'!$F$37,$AA338,IF($AA338='Control Panel'!$F$38,$AA338,IF($AA338='Control Panel'!$F$39,$AA338,IF($AA338='Control Panel'!$F$40,$AA338,IF($AA338='Control Panel'!$F$41,$AA338,"Error -- Availability entered in an incorrect format"))))))))</f>
        <v>N</v>
      </c>
    </row>
    <row r="339" spans="1:28" s="14" customFormat="1" x14ac:dyDescent="0.25">
      <c r="A339" s="7">
        <v>327</v>
      </c>
      <c r="B339" s="6"/>
      <c r="C339" s="11"/>
      <c r="D339" s="220"/>
      <c r="E339" s="11"/>
      <c r="F339" s="205" t="str">
        <f t="shared" si="10"/>
        <v>N/A</v>
      </c>
      <c r="G339" s="6"/>
      <c r="AA339" s="14" t="str">
        <f t="shared" si="11"/>
        <v/>
      </c>
      <c r="AB339" s="14" t="str">
        <f>IF(LEN($AA339)=0,"N",IF(LEN($AA339)&gt;1,"Error -- Availability entered in an incorrect format",IF($AA339='Control Panel'!$F$36,$AA339,IF($AA339='Control Panel'!$F$37,$AA339,IF($AA339='Control Panel'!$F$38,$AA339,IF($AA339='Control Panel'!$F$39,$AA339,IF($AA339='Control Panel'!$F$40,$AA339,IF($AA339='Control Panel'!$F$41,$AA339,"Error -- Availability entered in an incorrect format"))))))))</f>
        <v>N</v>
      </c>
    </row>
    <row r="340" spans="1:28" s="14" customFormat="1" x14ac:dyDescent="0.25">
      <c r="A340" s="7">
        <v>328</v>
      </c>
      <c r="B340" s="6"/>
      <c r="C340" s="11"/>
      <c r="D340" s="220"/>
      <c r="E340" s="11"/>
      <c r="F340" s="205" t="str">
        <f t="shared" si="10"/>
        <v>N/A</v>
      </c>
      <c r="G340" s="6"/>
      <c r="AA340" s="14" t="str">
        <f t="shared" si="11"/>
        <v/>
      </c>
      <c r="AB340" s="14" t="str">
        <f>IF(LEN($AA340)=0,"N",IF(LEN($AA340)&gt;1,"Error -- Availability entered in an incorrect format",IF($AA340='Control Panel'!$F$36,$AA340,IF($AA340='Control Panel'!$F$37,$AA340,IF($AA340='Control Panel'!$F$38,$AA340,IF($AA340='Control Panel'!$F$39,$AA340,IF($AA340='Control Panel'!$F$40,$AA340,IF($AA340='Control Panel'!$F$41,$AA340,"Error -- Availability entered in an incorrect format"))))))))</f>
        <v>N</v>
      </c>
    </row>
    <row r="341" spans="1:28" s="14" customFormat="1" x14ac:dyDescent="0.25">
      <c r="A341" s="7">
        <v>329</v>
      </c>
      <c r="B341" s="6"/>
      <c r="C341" s="11"/>
      <c r="D341" s="220"/>
      <c r="E341" s="11"/>
      <c r="F341" s="205" t="str">
        <f t="shared" si="10"/>
        <v>N/A</v>
      </c>
      <c r="G341" s="6"/>
      <c r="AA341" s="14" t="str">
        <f t="shared" si="11"/>
        <v/>
      </c>
      <c r="AB341" s="14" t="str">
        <f>IF(LEN($AA341)=0,"N",IF(LEN($AA341)&gt;1,"Error -- Availability entered in an incorrect format",IF($AA341='Control Panel'!$F$36,$AA341,IF($AA341='Control Panel'!$F$37,$AA341,IF($AA341='Control Panel'!$F$38,$AA341,IF($AA341='Control Panel'!$F$39,$AA341,IF($AA341='Control Panel'!$F$40,$AA341,IF($AA341='Control Panel'!$F$41,$AA341,"Error -- Availability entered in an incorrect format"))))))))</f>
        <v>N</v>
      </c>
    </row>
    <row r="342" spans="1:28" s="14" customFormat="1" x14ac:dyDescent="0.25">
      <c r="A342" s="7">
        <v>330</v>
      </c>
      <c r="B342" s="6"/>
      <c r="C342" s="11"/>
      <c r="D342" s="220"/>
      <c r="E342" s="11"/>
      <c r="F342" s="205" t="str">
        <f t="shared" si="10"/>
        <v>N/A</v>
      </c>
      <c r="G342" s="6"/>
      <c r="AA342" s="14" t="str">
        <f t="shared" si="11"/>
        <v/>
      </c>
      <c r="AB342" s="14" t="str">
        <f>IF(LEN($AA342)=0,"N",IF(LEN($AA342)&gt;1,"Error -- Availability entered in an incorrect format",IF($AA342='Control Panel'!$F$36,$AA342,IF($AA342='Control Panel'!$F$37,$AA342,IF($AA342='Control Panel'!$F$38,$AA342,IF($AA342='Control Panel'!$F$39,$AA342,IF($AA342='Control Panel'!$F$40,$AA342,IF($AA342='Control Panel'!$F$41,$AA342,"Error -- Availability entered in an incorrect format"))))))))</f>
        <v>N</v>
      </c>
    </row>
    <row r="343" spans="1:28" s="14" customFormat="1" x14ac:dyDescent="0.25">
      <c r="A343" s="7">
        <v>331</v>
      </c>
      <c r="B343" s="6"/>
      <c r="C343" s="11"/>
      <c r="D343" s="220"/>
      <c r="E343" s="11"/>
      <c r="F343" s="205" t="str">
        <f t="shared" si="10"/>
        <v>N/A</v>
      </c>
      <c r="G343" s="6"/>
      <c r="AA343" s="14" t="str">
        <f t="shared" si="11"/>
        <v/>
      </c>
      <c r="AB343" s="14" t="str">
        <f>IF(LEN($AA343)=0,"N",IF(LEN($AA343)&gt;1,"Error -- Availability entered in an incorrect format",IF($AA343='Control Panel'!$F$36,$AA343,IF($AA343='Control Panel'!$F$37,$AA343,IF($AA343='Control Panel'!$F$38,$AA343,IF($AA343='Control Panel'!$F$39,$AA343,IF($AA343='Control Panel'!$F$40,$AA343,IF($AA343='Control Panel'!$F$41,$AA343,"Error -- Availability entered in an incorrect format"))))))))</f>
        <v>N</v>
      </c>
    </row>
    <row r="344" spans="1:28" s="14" customFormat="1" x14ac:dyDescent="0.25">
      <c r="A344" s="7">
        <v>332</v>
      </c>
      <c r="B344" s="6"/>
      <c r="C344" s="11"/>
      <c r="D344" s="220"/>
      <c r="E344" s="11"/>
      <c r="F344" s="205" t="str">
        <f t="shared" si="10"/>
        <v>N/A</v>
      </c>
      <c r="G344" s="6"/>
      <c r="AA344" s="14" t="str">
        <f t="shared" si="11"/>
        <v/>
      </c>
      <c r="AB344" s="14" t="str">
        <f>IF(LEN($AA344)=0,"N",IF(LEN($AA344)&gt;1,"Error -- Availability entered in an incorrect format",IF($AA344='Control Panel'!$F$36,$AA344,IF($AA344='Control Panel'!$F$37,$AA344,IF($AA344='Control Panel'!$F$38,$AA344,IF($AA344='Control Panel'!$F$39,$AA344,IF($AA344='Control Panel'!$F$40,$AA344,IF($AA344='Control Panel'!$F$41,$AA344,"Error -- Availability entered in an incorrect format"))))))))</f>
        <v>N</v>
      </c>
    </row>
    <row r="345" spans="1:28" s="14" customFormat="1" x14ac:dyDescent="0.25">
      <c r="A345" s="7">
        <v>333</v>
      </c>
      <c r="B345" s="6"/>
      <c r="C345" s="11"/>
      <c r="D345" s="220"/>
      <c r="E345" s="11"/>
      <c r="F345" s="205" t="str">
        <f t="shared" si="10"/>
        <v>N/A</v>
      </c>
      <c r="G345" s="6"/>
      <c r="AA345" s="14" t="str">
        <f t="shared" si="11"/>
        <v/>
      </c>
      <c r="AB345" s="14" t="str">
        <f>IF(LEN($AA345)=0,"N",IF(LEN($AA345)&gt;1,"Error -- Availability entered in an incorrect format",IF($AA345='Control Panel'!$F$36,$AA345,IF($AA345='Control Panel'!$F$37,$AA345,IF($AA345='Control Panel'!$F$38,$AA345,IF($AA345='Control Panel'!$F$39,$AA345,IF($AA345='Control Panel'!$F$40,$AA345,IF($AA345='Control Panel'!$F$41,$AA345,"Error -- Availability entered in an incorrect format"))))))))</f>
        <v>N</v>
      </c>
    </row>
    <row r="346" spans="1:28" s="14" customFormat="1" x14ac:dyDescent="0.25">
      <c r="A346" s="7">
        <v>334</v>
      </c>
      <c r="B346" s="6"/>
      <c r="C346" s="11"/>
      <c r="D346" s="220"/>
      <c r="E346" s="11"/>
      <c r="F346" s="205" t="str">
        <f t="shared" si="10"/>
        <v>N/A</v>
      </c>
      <c r="G346" s="6"/>
      <c r="AA346" s="14" t="str">
        <f t="shared" si="11"/>
        <v/>
      </c>
      <c r="AB346" s="14" t="str">
        <f>IF(LEN($AA346)=0,"N",IF(LEN($AA346)&gt;1,"Error -- Availability entered in an incorrect format",IF($AA346='Control Panel'!$F$36,$AA346,IF($AA346='Control Panel'!$F$37,$AA346,IF($AA346='Control Panel'!$F$38,$AA346,IF($AA346='Control Panel'!$F$39,$AA346,IF($AA346='Control Panel'!$F$40,$AA346,IF($AA346='Control Panel'!$F$41,$AA346,"Error -- Availability entered in an incorrect format"))))))))</f>
        <v>N</v>
      </c>
    </row>
    <row r="347" spans="1:28" s="14" customFormat="1" x14ac:dyDescent="0.25">
      <c r="A347" s="7">
        <v>335</v>
      </c>
      <c r="B347" s="6"/>
      <c r="C347" s="11"/>
      <c r="D347" s="220"/>
      <c r="E347" s="11"/>
      <c r="F347" s="205" t="str">
        <f t="shared" si="10"/>
        <v>N/A</v>
      </c>
      <c r="G347" s="6"/>
      <c r="AA347" s="14" t="str">
        <f t="shared" si="11"/>
        <v/>
      </c>
      <c r="AB347" s="14" t="str">
        <f>IF(LEN($AA347)=0,"N",IF(LEN($AA347)&gt;1,"Error -- Availability entered in an incorrect format",IF($AA347='Control Panel'!$F$36,$AA347,IF($AA347='Control Panel'!$F$37,$AA347,IF($AA347='Control Panel'!$F$38,$AA347,IF($AA347='Control Panel'!$F$39,$AA347,IF($AA347='Control Panel'!$F$40,$AA347,IF($AA347='Control Panel'!$F$41,$AA347,"Error -- Availability entered in an incorrect format"))))))))</f>
        <v>N</v>
      </c>
    </row>
    <row r="348" spans="1:28" s="14" customFormat="1" x14ac:dyDescent="0.25">
      <c r="A348" s="7">
        <v>336</v>
      </c>
      <c r="B348" s="6"/>
      <c r="C348" s="11"/>
      <c r="D348" s="220"/>
      <c r="E348" s="11"/>
      <c r="F348" s="205" t="str">
        <f t="shared" si="10"/>
        <v>N/A</v>
      </c>
      <c r="G348" s="6"/>
      <c r="AA348" s="14" t="str">
        <f t="shared" si="11"/>
        <v/>
      </c>
      <c r="AB348" s="14" t="str">
        <f>IF(LEN($AA348)=0,"N",IF(LEN($AA348)&gt;1,"Error -- Availability entered in an incorrect format",IF($AA348='Control Panel'!$F$36,$AA348,IF($AA348='Control Panel'!$F$37,$AA348,IF($AA348='Control Panel'!$F$38,$AA348,IF($AA348='Control Panel'!$F$39,$AA348,IF($AA348='Control Panel'!$F$40,$AA348,IF($AA348='Control Panel'!$F$41,$AA348,"Error -- Availability entered in an incorrect format"))))))))</f>
        <v>N</v>
      </c>
    </row>
    <row r="349" spans="1:28" s="14" customFormat="1" x14ac:dyDescent="0.25">
      <c r="A349" s="7">
        <v>337</v>
      </c>
      <c r="B349" s="6"/>
      <c r="C349" s="11"/>
      <c r="D349" s="220"/>
      <c r="E349" s="11"/>
      <c r="F349" s="205" t="str">
        <f t="shared" si="10"/>
        <v>N/A</v>
      </c>
      <c r="G349" s="6"/>
      <c r="AA349" s="14" t="str">
        <f t="shared" si="11"/>
        <v/>
      </c>
      <c r="AB349" s="14" t="str">
        <f>IF(LEN($AA349)=0,"N",IF(LEN($AA349)&gt;1,"Error -- Availability entered in an incorrect format",IF($AA349='Control Panel'!$F$36,$AA349,IF($AA349='Control Panel'!$F$37,$AA349,IF($AA349='Control Panel'!$F$38,$AA349,IF($AA349='Control Panel'!$F$39,$AA349,IF($AA349='Control Panel'!$F$40,$AA349,IF($AA349='Control Panel'!$F$41,$AA349,"Error -- Availability entered in an incorrect format"))))))))</f>
        <v>N</v>
      </c>
    </row>
    <row r="350" spans="1:28" s="14" customFormat="1" x14ac:dyDescent="0.25">
      <c r="A350" s="7">
        <v>338</v>
      </c>
      <c r="B350" s="6"/>
      <c r="C350" s="11"/>
      <c r="D350" s="220"/>
      <c r="E350" s="11"/>
      <c r="F350" s="205" t="str">
        <f t="shared" si="10"/>
        <v>N/A</v>
      </c>
      <c r="G350" s="6"/>
      <c r="AA350" s="14" t="str">
        <f t="shared" si="11"/>
        <v/>
      </c>
      <c r="AB350" s="14" t="str">
        <f>IF(LEN($AA350)=0,"N",IF(LEN($AA350)&gt;1,"Error -- Availability entered in an incorrect format",IF($AA350='Control Panel'!$F$36,$AA350,IF($AA350='Control Panel'!$F$37,$AA350,IF($AA350='Control Panel'!$F$38,$AA350,IF($AA350='Control Panel'!$F$39,$AA350,IF($AA350='Control Panel'!$F$40,$AA350,IF($AA350='Control Panel'!$F$41,$AA350,"Error -- Availability entered in an incorrect format"))))))))</f>
        <v>N</v>
      </c>
    </row>
    <row r="351" spans="1:28" s="14" customFormat="1" x14ac:dyDescent="0.25">
      <c r="A351" s="7">
        <v>339</v>
      </c>
      <c r="B351" s="6"/>
      <c r="C351" s="11"/>
      <c r="D351" s="220"/>
      <c r="E351" s="11"/>
      <c r="F351" s="205" t="str">
        <f t="shared" si="10"/>
        <v>N/A</v>
      </c>
      <c r="G351" s="6"/>
      <c r="AA351" s="14" t="str">
        <f t="shared" si="11"/>
        <v/>
      </c>
      <c r="AB351" s="14" t="str">
        <f>IF(LEN($AA351)=0,"N",IF(LEN($AA351)&gt;1,"Error -- Availability entered in an incorrect format",IF($AA351='Control Panel'!$F$36,$AA351,IF($AA351='Control Panel'!$F$37,$AA351,IF($AA351='Control Panel'!$F$38,$AA351,IF($AA351='Control Panel'!$F$39,$AA351,IF($AA351='Control Panel'!$F$40,$AA351,IF($AA351='Control Panel'!$F$41,$AA351,"Error -- Availability entered in an incorrect format"))))))))</f>
        <v>N</v>
      </c>
    </row>
    <row r="352" spans="1:28" s="14" customFormat="1" x14ac:dyDescent="0.25">
      <c r="A352" s="7">
        <v>340</v>
      </c>
      <c r="B352" s="6"/>
      <c r="C352" s="11"/>
      <c r="D352" s="220"/>
      <c r="E352" s="11"/>
      <c r="F352" s="205" t="str">
        <f t="shared" si="10"/>
        <v>N/A</v>
      </c>
      <c r="G352" s="6"/>
      <c r="AA352" s="14" t="str">
        <f t="shared" si="11"/>
        <v/>
      </c>
      <c r="AB352" s="14" t="str">
        <f>IF(LEN($AA352)=0,"N",IF(LEN($AA352)&gt;1,"Error -- Availability entered in an incorrect format",IF($AA352='Control Panel'!$F$36,$AA352,IF($AA352='Control Panel'!$F$37,$AA352,IF($AA352='Control Panel'!$F$38,$AA352,IF($AA352='Control Panel'!$F$39,$AA352,IF($AA352='Control Panel'!$F$40,$AA352,IF($AA352='Control Panel'!$F$41,$AA352,"Error -- Availability entered in an incorrect format"))))))))</f>
        <v>N</v>
      </c>
    </row>
    <row r="353" spans="1:28" s="14" customFormat="1" x14ac:dyDescent="0.25">
      <c r="A353" s="7">
        <v>341</v>
      </c>
      <c r="B353" s="6"/>
      <c r="C353" s="11"/>
      <c r="D353" s="220"/>
      <c r="E353" s="11"/>
      <c r="F353" s="205" t="str">
        <f t="shared" si="10"/>
        <v>N/A</v>
      </c>
      <c r="G353" s="6"/>
      <c r="AA353" s="14" t="str">
        <f t="shared" si="11"/>
        <v/>
      </c>
      <c r="AB353" s="14" t="str">
        <f>IF(LEN($AA353)=0,"N",IF(LEN($AA353)&gt;1,"Error -- Availability entered in an incorrect format",IF($AA353='Control Panel'!$F$36,$AA353,IF($AA353='Control Panel'!$F$37,$AA353,IF($AA353='Control Panel'!$F$38,$AA353,IF($AA353='Control Panel'!$F$39,$AA353,IF($AA353='Control Panel'!$F$40,$AA353,IF($AA353='Control Panel'!$F$41,$AA353,"Error -- Availability entered in an incorrect format"))))))))</f>
        <v>N</v>
      </c>
    </row>
    <row r="354" spans="1:28" s="14" customFormat="1" x14ac:dyDescent="0.25">
      <c r="A354" s="7">
        <v>342</v>
      </c>
      <c r="B354" s="6"/>
      <c r="C354" s="11"/>
      <c r="D354" s="220"/>
      <c r="E354" s="11"/>
      <c r="F354" s="205" t="str">
        <f t="shared" si="10"/>
        <v>N/A</v>
      </c>
      <c r="G354" s="6"/>
      <c r="AA354" s="14" t="str">
        <f t="shared" si="11"/>
        <v/>
      </c>
      <c r="AB354" s="14" t="str">
        <f>IF(LEN($AA354)=0,"N",IF(LEN($AA354)&gt;1,"Error -- Availability entered in an incorrect format",IF($AA354='Control Panel'!$F$36,$AA354,IF($AA354='Control Panel'!$F$37,$AA354,IF($AA354='Control Panel'!$F$38,$AA354,IF($AA354='Control Panel'!$F$39,$AA354,IF($AA354='Control Panel'!$F$40,$AA354,IF($AA354='Control Panel'!$F$41,$AA354,"Error -- Availability entered in an incorrect format"))))))))</f>
        <v>N</v>
      </c>
    </row>
    <row r="355" spans="1:28" s="14" customFormat="1" x14ac:dyDescent="0.25">
      <c r="A355" s="7">
        <v>343</v>
      </c>
      <c r="B355" s="6"/>
      <c r="C355" s="11"/>
      <c r="D355" s="220"/>
      <c r="E355" s="11"/>
      <c r="F355" s="205" t="str">
        <f t="shared" si="10"/>
        <v>N/A</v>
      </c>
      <c r="G355" s="6"/>
      <c r="AA355" s="14" t="str">
        <f t="shared" si="11"/>
        <v/>
      </c>
      <c r="AB355" s="14" t="str">
        <f>IF(LEN($AA355)=0,"N",IF(LEN($AA355)&gt;1,"Error -- Availability entered in an incorrect format",IF($AA355='Control Panel'!$F$36,$AA355,IF($AA355='Control Panel'!$F$37,$AA355,IF($AA355='Control Panel'!$F$38,$AA355,IF($AA355='Control Panel'!$F$39,$AA355,IF($AA355='Control Panel'!$F$40,$AA355,IF($AA355='Control Panel'!$F$41,$AA355,"Error -- Availability entered in an incorrect format"))))))))</f>
        <v>N</v>
      </c>
    </row>
    <row r="356" spans="1:28" s="14" customFormat="1" x14ac:dyDescent="0.25">
      <c r="A356" s="7">
        <v>344</v>
      </c>
      <c r="B356" s="6"/>
      <c r="C356" s="11"/>
      <c r="D356" s="220"/>
      <c r="E356" s="11"/>
      <c r="F356" s="205" t="str">
        <f t="shared" si="10"/>
        <v>N/A</v>
      </c>
      <c r="G356" s="6"/>
      <c r="AA356" s="14" t="str">
        <f t="shared" si="11"/>
        <v/>
      </c>
      <c r="AB356" s="14" t="str">
        <f>IF(LEN($AA356)=0,"N",IF(LEN($AA356)&gt;1,"Error -- Availability entered in an incorrect format",IF($AA356='Control Panel'!$F$36,$AA356,IF($AA356='Control Panel'!$F$37,$AA356,IF($AA356='Control Panel'!$F$38,$AA356,IF($AA356='Control Panel'!$F$39,$AA356,IF($AA356='Control Panel'!$F$40,$AA356,IF($AA356='Control Panel'!$F$41,$AA356,"Error -- Availability entered in an incorrect format"))))))))</f>
        <v>N</v>
      </c>
    </row>
    <row r="357" spans="1:28" s="14" customFormat="1" x14ac:dyDescent="0.25">
      <c r="A357" s="7">
        <v>345</v>
      </c>
      <c r="B357" s="6"/>
      <c r="C357" s="11"/>
      <c r="D357" s="220"/>
      <c r="E357" s="11"/>
      <c r="F357" s="205" t="str">
        <f t="shared" si="10"/>
        <v>N/A</v>
      </c>
      <c r="G357" s="6"/>
      <c r="AA357" s="14" t="str">
        <f t="shared" si="11"/>
        <v/>
      </c>
      <c r="AB357" s="14" t="str">
        <f>IF(LEN($AA357)=0,"N",IF(LEN($AA357)&gt;1,"Error -- Availability entered in an incorrect format",IF($AA357='Control Panel'!$F$36,$AA357,IF($AA357='Control Panel'!$F$37,$AA357,IF($AA357='Control Panel'!$F$38,$AA357,IF($AA357='Control Panel'!$F$39,$AA357,IF($AA357='Control Panel'!$F$40,$AA357,IF($AA357='Control Panel'!$F$41,$AA357,"Error -- Availability entered in an incorrect format"))))))))</f>
        <v>N</v>
      </c>
    </row>
    <row r="358" spans="1:28" s="14" customFormat="1" x14ac:dyDescent="0.25">
      <c r="A358" s="7">
        <v>346</v>
      </c>
      <c r="B358" s="6"/>
      <c r="C358" s="11"/>
      <c r="D358" s="220"/>
      <c r="E358" s="11"/>
      <c r="F358" s="205" t="str">
        <f t="shared" si="10"/>
        <v>N/A</v>
      </c>
      <c r="G358" s="6"/>
      <c r="AA358" s="14" t="str">
        <f t="shared" si="11"/>
        <v/>
      </c>
      <c r="AB358" s="14" t="str">
        <f>IF(LEN($AA358)=0,"N",IF(LEN($AA358)&gt;1,"Error -- Availability entered in an incorrect format",IF($AA358='Control Panel'!$F$36,$AA358,IF($AA358='Control Panel'!$F$37,$AA358,IF($AA358='Control Panel'!$F$38,$AA358,IF($AA358='Control Panel'!$F$39,$AA358,IF($AA358='Control Panel'!$F$40,$AA358,IF($AA358='Control Panel'!$F$41,$AA358,"Error -- Availability entered in an incorrect format"))))))))</f>
        <v>N</v>
      </c>
    </row>
    <row r="359" spans="1:28" s="14" customFormat="1" x14ac:dyDescent="0.25">
      <c r="A359" s="7">
        <v>347</v>
      </c>
      <c r="B359" s="6"/>
      <c r="C359" s="11"/>
      <c r="D359" s="220"/>
      <c r="E359" s="11"/>
      <c r="F359" s="205" t="str">
        <f t="shared" si="10"/>
        <v>N/A</v>
      </c>
      <c r="G359" s="6"/>
      <c r="AA359" s="14" t="str">
        <f t="shared" si="11"/>
        <v/>
      </c>
      <c r="AB359" s="14" t="str">
        <f>IF(LEN($AA359)=0,"N",IF(LEN($AA359)&gt;1,"Error -- Availability entered in an incorrect format",IF($AA359='Control Panel'!$F$36,$AA359,IF($AA359='Control Panel'!$F$37,$AA359,IF($AA359='Control Panel'!$F$38,$AA359,IF($AA359='Control Panel'!$F$39,$AA359,IF($AA359='Control Panel'!$F$40,$AA359,IF($AA359='Control Panel'!$F$41,$AA359,"Error -- Availability entered in an incorrect format"))))))))</f>
        <v>N</v>
      </c>
    </row>
    <row r="360" spans="1:28" s="14" customFormat="1" x14ac:dyDescent="0.25">
      <c r="A360" s="7">
        <v>348</v>
      </c>
      <c r="B360" s="6"/>
      <c r="C360" s="11"/>
      <c r="D360" s="220"/>
      <c r="E360" s="11"/>
      <c r="F360" s="205" t="str">
        <f t="shared" si="10"/>
        <v>N/A</v>
      </c>
      <c r="G360" s="6"/>
      <c r="AA360" s="14" t="str">
        <f t="shared" si="11"/>
        <v/>
      </c>
      <c r="AB360" s="14" t="str">
        <f>IF(LEN($AA360)=0,"N",IF(LEN($AA360)&gt;1,"Error -- Availability entered in an incorrect format",IF($AA360='Control Panel'!$F$36,$AA360,IF($AA360='Control Panel'!$F$37,$AA360,IF($AA360='Control Panel'!$F$38,$AA360,IF($AA360='Control Panel'!$F$39,$AA360,IF($AA360='Control Panel'!$F$40,$AA360,IF($AA360='Control Panel'!$F$41,$AA360,"Error -- Availability entered in an incorrect format"))))))))</f>
        <v>N</v>
      </c>
    </row>
    <row r="361" spans="1:28" s="14" customFormat="1" x14ac:dyDescent="0.25">
      <c r="A361" s="7">
        <v>349</v>
      </c>
      <c r="B361" s="6"/>
      <c r="C361" s="11"/>
      <c r="D361" s="220"/>
      <c r="E361" s="11"/>
      <c r="F361" s="205" t="str">
        <f t="shared" si="10"/>
        <v>N/A</v>
      </c>
      <c r="G361" s="6"/>
      <c r="AA361" s="14" t="str">
        <f t="shared" si="11"/>
        <v/>
      </c>
      <c r="AB361" s="14" t="str">
        <f>IF(LEN($AA361)=0,"N",IF(LEN($AA361)&gt;1,"Error -- Availability entered in an incorrect format",IF($AA361='Control Panel'!$F$36,$AA361,IF($AA361='Control Panel'!$F$37,$AA361,IF($AA361='Control Panel'!$F$38,$AA361,IF($AA361='Control Panel'!$F$39,$AA361,IF($AA361='Control Panel'!$F$40,$AA361,IF($AA361='Control Panel'!$F$41,$AA361,"Error -- Availability entered in an incorrect format"))))))))</f>
        <v>N</v>
      </c>
    </row>
    <row r="362" spans="1:28" s="14" customFormat="1" x14ac:dyDescent="0.25">
      <c r="A362" s="7">
        <v>350</v>
      </c>
      <c r="B362" s="6"/>
      <c r="C362" s="11"/>
      <c r="D362" s="220"/>
      <c r="E362" s="11"/>
      <c r="F362" s="205" t="str">
        <f t="shared" si="10"/>
        <v>N/A</v>
      </c>
      <c r="G362" s="6"/>
      <c r="AA362" s="14" t="str">
        <f t="shared" si="11"/>
        <v/>
      </c>
      <c r="AB362" s="14" t="str">
        <f>IF(LEN($AA362)=0,"N",IF(LEN($AA362)&gt;1,"Error -- Availability entered in an incorrect format",IF($AA362='Control Panel'!$F$36,$AA362,IF($AA362='Control Panel'!$F$37,$AA362,IF($AA362='Control Panel'!$F$38,$AA362,IF($AA362='Control Panel'!$F$39,$AA362,IF($AA362='Control Panel'!$F$40,$AA362,IF($AA362='Control Panel'!$F$41,$AA362,"Error -- Availability entered in an incorrect format"))))))))</f>
        <v>N</v>
      </c>
    </row>
    <row r="363" spans="1:28" s="14" customFormat="1" x14ac:dyDescent="0.25">
      <c r="A363" s="7">
        <v>351</v>
      </c>
      <c r="B363" s="6"/>
      <c r="C363" s="11"/>
      <c r="D363" s="220"/>
      <c r="E363" s="11"/>
      <c r="F363" s="205" t="str">
        <f t="shared" si="10"/>
        <v>N/A</v>
      </c>
      <c r="G363" s="6"/>
      <c r="AA363" s="14" t="str">
        <f t="shared" si="11"/>
        <v/>
      </c>
      <c r="AB363" s="14" t="str">
        <f>IF(LEN($AA363)=0,"N",IF(LEN($AA363)&gt;1,"Error -- Availability entered in an incorrect format",IF($AA363='Control Panel'!$F$36,$AA363,IF($AA363='Control Panel'!$F$37,$AA363,IF($AA363='Control Panel'!$F$38,$AA363,IF($AA363='Control Panel'!$F$39,$AA363,IF($AA363='Control Panel'!$F$40,$AA363,IF($AA363='Control Panel'!$F$41,$AA363,"Error -- Availability entered in an incorrect format"))))))))</f>
        <v>N</v>
      </c>
    </row>
    <row r="364" spans="1:28" s="14" customFormat="1" x14ac:dyDescent="0.25">
      <c r="A364" s="7">
        <v>352</v>
      </c>
      <c r="B364" s="6"/>
      <c r="C364" s="11"/>
      <c r="D364" s="220"/>
      <c r="E364" s="11"/>
      <c r="F364" s="205" t="str">
        <f t="shared" si="10"/>
        <v>N/A</v>
      </c>
      <c r="G364" s="6"/>
      <c r="AA364" s="14" t="str">
        <f t="shared" si="11"/>
        <v/>
      </c>
      <c r="AB364" s="14" t="str">
        <f>IF(LEN($AA364)=0,"N",IF(LEN($AA364)&gt;1,"Error -- Availability entered in an incorrect format",IF($AA364='Control Panel'!$F$36,$AA364,IF($AA364='Control Panel'!$F$37,$AA364,IF($AA364='Control Panel'!$F$38,$AA364,IF($AA364='Control Panel'!$F$39,$AA364,IF($AA364='Control Panel'!$F$40,$AA364,IF($AA364='Control Panel'!$F$41,$AA364,"Error -- Availability entered in an incorrect format"))))))))</f>
        <v>N</v>
      </c>
    </row>
    <row r="365" spans="1:28" s="14" customFormat="1" x14ac:dyDescent="0.25">
      <c r="A365" s="7">
        <v>353</v>
      </c>
      <c r="B365" s="6"/>
      <c r="C365" s="11"/>
      <c r="D365" s="220"/>
      <c r="E365" s="11"/>
      <c r="F365" s="205" t="str">
        <f t="shared" si="10"/>
        <v>N/A</v>
      </c>
      <c r="G365" s="6"/>
      <c r="AA365" s="14" t="str">
        <f t="shared" si="11"/>
        <v/>
      </c>
      <c r="AB365" s="14" t="str">
        <f>IF(LEN($AA365)=0,"N",IF(LEN($AA365)&gt;1,"Error -- Availability entered in an incorrect format",IF($AA365='Control Panel'!$F$36,$AA365,IF($AA365='Control Panel'!$F$37,$AA365,IF($AA365='Control Panel'!$F$38,$AA365,IF($AA365='Control Panel'!$F$39,$AA365,IF($AA365='Control Panel'!$F$40,$AA365,IF($AA365='Control Panel'!$F$41,$AA365,"Error -- Availability entered in an incorrect format"))))))))</f>
        <v>N</v>
      </c>
    </row>
    <row r="366" spans="1:28" s="14" customFormat="1" x14ac:dyDescent="0.25">
      <c r="A366" s="7">
        <v>354</v>
      </c>
      <c r="B366" s="6"/>
      <c r="C366" s="11"/>
      <c r="D366" s="220"/>
      <c r="E366" s="11"/>
      <c r="F366" s="205" t="str">
        <f t="shared" si="10"/>
        <v>N/A</v>
      </c>
      <c r="G366" s="6"/>
      <c r="AA366" s="14" t="str">
        <f t="shared" si="11"/>
        <v/>
      </c>
      <c r="AB366" s="14" t="str">
        <f>IF(LEN($AA366)=0,"N",IF(LEN($AA366)&gt;1,"Error -- Availability entered in an incorrect format",IF($AA366='Control Panel'!$F$36,$AA366,IF($AA366='Control Panel'!$F$37,$AA366,IF($AA366='Control Panel'!$F$38,$AA366,IF($AA366='Control Panel'!$F$39,$AA366,IF($AA366='Control Panel'!$F$40,$AA366,IF($AA366='Control Panel'!$F$41,$AA366,"Error -- Availability entered in an incorrect format"))))))))</f>
        <v>N</v>
      </c>
    </row>
    <row r="367" spans="1:28" s="14" customFormat="1" x14ac:dyDescent="0.25">
      <c r="A367" s="7">
        <v>355</v>
      </c>
      <c r="B367" s="6"/>
      <c r="C367" s="11"/>
      <c r="D367" s="220"/>
      <c r="E367" s="11"/>
      <c r="F367" s="205" t="str">
        <f t="shared" si="10"/>
        <v>N/A</v>
      </c>
      <c r="G367" s="6"/>
      <c r="AA367" s="14" t="str">
        <f t="shared" si="11"/>
        <v/>
      </c>
      <c r="AB367" s="14" t="str">
        <f>IF(LEN($AA367)=0,"N",IF(LEN($AA367)&gt;1,"Error -- Availability entered in an incorrect format",IF($AA367='Control Panel'!$F$36,$AA367,IF($AA367='Control Panel'!$F$37,$AA367,IF($AA367='Control Panel'!$F$38,$AA367,IF($AA367='Control Panel'!$F$39,$AA367,IF($AA367='Control Panel'!$F$40,$AA367,IF($AA367='Control Panel'!$F$41,$AA367,"Error -- Availability entered in an incorrect format"))))))))</f>
        <v>N</v>
      </c>
    </row>
    <row r="368" spans="1:28" s="14" customFormat="1" x14ac:dyDescent="0.25">
      <c r="A368" s="7">
        <v>356</v>
      </c>
      <c r="B368" s="6"/>
      <c r="C368" s="11"/>
      <c r="D368" s="220"/>
      <c r="E368" s="11"/>
      <c r="F368" s="205" t="str">
        <f t="shared" si="10"/>
        <v>N/A</v>
      </c>
      <c r="G368" s="6"/>
      <c r="AA368" s="14" t="str">
        <f t="shared" si="11"/>
        <v/>
      </c>
      <c r="AB368" s="14" t="str">
        <f>IF(LEN($AA368)=0,"N",IF(LEN($AA368)&gt;1,"Error -- Availability entered in an incorrect format",IF($AA368='Control Panel'!$F$36,$AA368,IF($AA368='Control Panel'!$F$37,$AA368,IF($AA368='Control Panel'!$F$38,$AA368,IF($AA368='Control Panel'!$F$39,$AA368,IF($AA368='Control Panel'!$F$40,$AA368,IF($AA368='Control Panel'!$F$41,$AA368,"Error -- Availability entered in an incorrect format"))))))))</f>
        <v>N</v>
      </c>
    </row>
    <row r="369" spans="1:28" s="14" customFormat="1" x14ac:dyDescent="0.25">
      <c r="A369" s="7">
        <v>357</v>
      </c>
      <c r="B369" s="6"/>
      <c r="C369" s="11"/>
      <c r="D369" s="220"/>
      <c r="E369" s="11"/>
      <c r="F369" s="205" t="str">
        <f t="shared" si="10"/>
        <v>N/A</v>
      </c>
      <c r="G369" s="6"/>
      <c r="AA369" s="14" t="str">
        <f t="shared" si="11"/>
        <v/>
      </c>
      <c r="AB369" s="14" t="str">
        <f>IF(LEN($AA369)=0,"N",IF(LEN($AA369)&gt;1,"Error -- Availability entered in an incorrect format",IF($AA369='Control Panel'!$F$36,$AA369,IF($AA369='Control Panel'!$F$37,$AA369,IF($AA369='Control Panel'!$F$38,$AA369,IF($AA369='Control Panel'!$F$39,$AA369,IF($AA369='Control Panel'!$F$40,$AA369,IF($AA369='Control Panel'!$F$41,$AA369,"Error -- Availability entered in an incorrect format"))))))))</f>
        <v>N</v>
      </c>
    </row>
    <row r="370" spans="1:28" s="14" customFormat="1" x14ac:dyDescent="0.25">
      <c r="A370" s="7">
        <v>358</v>
      </c>
      <c r="B370" s="6"/>
      <c r="C370" s="11"/>
      <c r="D370" s="220"/>
      <c r="E370" s="11"/>
      <c r="F370" s="205" t="str">
        <f t="shared" si="10"/>
        <v>N/A</v>
      </c>
      <c r="G370" s="6"/>
      <c r="AA370" s="14" t="str">
        <f t="shared" si="11"/>
        <v/>
      </c>
      <c r="AB370" s="14" t="str">
        <f>IF(LEN($AA370)=0,"N",IF(LEN($AA370)&gt;1,"Error -- Availability entered in an incorrect format",IF($AA370='Control Panel'!$F$36,$AA370,IF($AA370='Control Panel'!$F$37,$AA370,IF($AA370='Control Panel'!$F$38,$AA370,IF($AA370='Control Panel'!$F$39,$AA370,IF($AA370='Control Panel'!$F$40,$AA370,IF($AA370='Control Panel'!$F$41,$AA370,"Error -- Availability entered in an incorrect format"))))))))</f>
        <v>N</v>
      </c>
    </row>
    <row r="371" spans="1:28" s="14" customFormat="1" x14ac:dyDescent="0.25">
      <c r="A371" s="7">
        <v>359</v>
      </c>
      <c r="B371" s="6"/>
      <c r="C371" s="11"/>
      <c r="D371" s="220"/>
      <c r="E371" s="11"/>
      <c r="F371" s="205" t="str">
        <f t="shared" si="10"/>
        <v>N/A</v>
      </c>
      <c r="G371" s="6"/>
      <c r="AA371" s="14" t="str">
        <f t="shared" si="11"/>
        <v/>
      </c>
      <c r="AB371" s="14" t="str">
        <f>IF(LEN($AA371)=0,"N",IF(LEN($AA371)&gt;1,"Error -- Availability entered in an incorrect format",IF($AA371='Control Panel'!$F$36,$AA371,IF($AA371='Control Panel'!$F$37,$AA371,IF($AA371='Control Panel'!$F$38,$AA371,IF($AA371='Control Panel'!$F$39,$AA371,IF($AA371='Control Panel'!$F$40,$AA371,IF($AA371='Control Panel'!$F$41,$AA371,"Error -- Availability entered in an incorrect format"))))))))</f>
        <v>N</v>
      </c>
    </row>
    <row r="372" spans="1:28" s="14" customFormat="1" x14ac:dyDescent="0.25">
      <c r="A372" s="7">
        <v>360</v>
      </c>
      <c r="B372" s="6"/>
      <c r="C372" s="11"/>
      <c r="D372" s="220"/>
      <c r="E372" s="11"/>
      <c r="F372" s="205" t="str">
        <f t="shared" si="10"/>
        <v>N/A</v>
      </c>
      <c r="G372" s="6"/>
      <c r="AA372" s="14" t="str">
        <f t="shared" si="11"/>
        <v/>
      </c>
      <c r="AB372" s="14" t="str">
        <f>IF(LEN($AA372)=0,"N",IF(LEN($AA372)&gt;1,"Error -- Availability entered in an incorrect format",IF($AA372='Control Panel'!$F$36,$AA372,IF($AA372='Control Panel'!$F$37,$AA372,IF($AA372='Control Panel'!$F$38,$AA372,IF($AA372='Control Panel'!$F$39,$AA372,IF($AA372='Control Panel'!$F$40,$AA372,IF($AA372='Control Panel'!$F$41,$AA372,"Error -- Availability entered in an incorrect format"))))))))</f>
        <v>N</v>
      </c>
    </row>
    <row r="373" spans="1:28" s="14" customFormat="1" x14ac:dyDescent="0.25">
      <c r="A373" s="7">
        <v>361</v>
      </c>
      <c r="B373" s="6"/>
      <c r="C373" s="11"/>
      <c r="D373" s="220"/>
      <c r="E373" s="11"/>
      <c r="F373" s="205" t="str">
        <f t="shared" si="10"/>
        <v>N/A</v>
      </c>
      <c r="G373" s="6"/>
      <c r="AA373" s="14" t="str">
        <f t="shared" si="11"/>
        <v/>
      </c>
      <c r="AB373" s="14" t="str">
        <f>IF(LEN($AA373)=0,"N",IF(LEN($AA373)&gt;1,"Error -- Availability entered in an incorrect format",IF($AA373='Control Panel'!$F$36,$AA373,IF($AA373='Control Panel'!$F$37,$AA373,IF($AA373='Control Panel'!$F$38,$AA373,IF($AA373='Control Panel'!$F$39,$AA373,IF($AA373='Control Panel'!$F$40,$AA373,IF($AA373='Control Panel'!$F$41,$AA373,"Error -- Availability entered in an incorrect format"))))))))</f>
        <v>N</v>
      </c>
    </row>
    <row r="374" spans="1:28" s="14" customFormat="1" x14ac:dyDescent="0.25">
      <c r="A374" s="7">
        <v>362</v>
      </c>
      <c r="B374" s="6"/>
      <c r="C374" s="11"/>
      <c r="D374" s="220"/>
      <c r="E374" s="11"/>
      <c r="F374" s="205" t="str">
        <f t="shared" si="10"/>
        <v>N/A</v>
      </c>
      <c r="G374" s="6"/>
      <c r="AA374" s="14" t="str">
        <f t="shared" si="11"/>
        <v/>
      </c>
      <c r="AB374" s="14" t="str">
        <f>IF(LEN($AA374)=0,"N",IF(LEN($AA374)&gt;1,"Error -- Availability entered in an incorrect format",IF($AA374='Control Panel'!$F$36,$AA374,IF($AA374='Control Panel'!$F$37,$AA374,IF($AA374='Control Panel'!$F$38,$AA374,IF($AA374='Control Panel'!$F$39,$AA374,IF($AA374='Control Panel'!$F$40,$AA374,IF($AA374='Control Panel'!$F$41,$AA374,"Error -- Availability entered in an incorrect format"))))))))</f>
        <v>N</v>
      </c>
    </row>
    <row r="375" spans="1:28" s="14" customFormat="1" x14ac:dyDescent="0.25">
      <c r="A375" s="7">
        <v>363</v>
      </c>
      <c r="B375" s="6"/>
      <c r="C375" s="11"/>
      <c r="D375" s="220"/>
      <c r="E375" s="11"/>
      <c r="F375" s="205" t="str">
        <f t="shared" si="10"/>
        <v>N/A</v>
      </c>
      <c r="G375" s="6"/>
      <c r="AA375" s="14" t="str">
        <f t="shared" si="11"/>
        <v/>
      </c>
      <c r="AB375" s="14" t="str">
        <f>IF(LEN($AA375)=0,"N",IF(LEN($AA375)&gt;1,"Error -- Availability entered in an incorrect format",IF($AA375='Control Panel'!$F$36,$AA375,IF($AA375='Control Panel'!$F$37,$AA375,IF($AA375='Control Panel'!$F$38,$AA375,IF($AA375='Control Panel'!$F$39,$AA375,IF($AA375='Control Panel'!$F$40,$AA375,IF($AA375='Control Panel'!$F$41,$AA375,"Error -- Availability entered in an incorrect format"))))))))</f>
        <v>N</v>
      </c>
    </row>
    <row r="376" spans="1:28" s="14" customFormat="1" x14ac:dyDescent="0.25">
      <c r="A376" s="7">
        <v>364</v>
      </c>
      <c r="B376" s="6"/>
      <c r="C376" s="11"/>
      <c r="D376" s="220"/>
      <c r="E376" s="11"/>
      <c r="F376" s="205" t="str">
        <f t="shared" si="10"/>
        <v>N/A</v>
      </c>
      <c r="G376" s="6"/>
      <c r="AA376" s="14" t="str">
        <f t="shared" si="11"/>
        <v/>
      </c>
      <c r="AB376" s="14" t="str">
        <f>IF(LEN($AA376)=0,"N",IF(LEN($AA376)&gt;1,"Error -- Availability entered in an incorrect format",IF($AA376='Control Panel'!$F$36,$AA376,IF($AA376='Control Panel'!$F$37,$AA376,IF($AA376='Control Panel'!$F$38,$AA376,IF($AA376='Control Panel'!$F$39,$AA376,IF($AA376='Control Panel'!$F$40,$AA376,IF($AA376='Control Panel'!$F$41,$AA376,"Error -- Availability entered in an incorrect format"))))))))</f>
        <v>N</v>
      </c>
    </row>
    <row r="377" spans="1:28" s="14" customFormat="1" x14ac:dyDescent="0.25">
      <c r="A377" s="7">
        <v>365</v>
      </c>
      <c r="B377" s="6"/>
      <c r="C377" s="11"/>
      <c r="D377" s="220"/>
      <c r="E377" s="11"/>
      <c r="F377" s="205" t="str">
        <f t="shared" si="10"/>
        <v>N/A</v>
      </c>
      <c r="G377" s="6"/>
      <c r="AA377" s="14" t="str">
        <f t="shared" si="11"/>
        <v/>
      </c>
      <c r="AB377" s="14" t="str">
        <f>IF(LEN($AA377)=0,"N",IF(LEN($AA377)&gt;1,"Error -- Availability entered in an incorrect format",IF($AA377='Control Panel'!$F$36,$AA377,IF($AA377='Control Panel'!$F$37,$AA377,IF($AA377='Control Panel'!$F$38,$AA377,IF($AA377='Control Panel'!$F$39,$AA377,IF($AA377='Control Panel'!$F$40,$AA377,IF($AA377='Control Panel'!$F$41,$AA377,"Error -- Availability entered in an incorrect format"))))))))</f>
        <v>N</v>
      </c>
    </row>
    <row r="378" spans="1:28" s="14" customFormat="1" x14ac:dyDescent="0.25">
      <c r="A378" s="7">
        <v>366</v>
      </c>
      <c r="B378" s="6"/>
      <c r="C378" s="11"/>
      <c r="D378" s="220"/>
      <c r="E378" s="11"/>
      <c r="F378" s="205" t="str">
        <f t="shared" si="10"/>
        <v>N/A</v>
      </c>
      <c r="G378" s="6"/>
      <c r="AA378" s="14" t="str">
        <f t="shared" si="11"/>
        <v/>
      </c>
      <c r="AB378" s="14" t="str">
        <f>IF(LEN($AA378)=0,"N",IF(LEN($AA378)&gt;1,"Error -- Availability entered in an incorrect format",IF($AA378='Control Panel'!$F$36,$AA378,IF($AA378='Control Panel'!$F$37,$AA378,IF($AA378='Control Panel'!$F$38,$AA378,IF($AA378='Control Panel'!$F$39,$AA378,IF($AA378='Control Panel'!$F$40,$AA378,IF($AA378='Control Panel'!$F$41,$AA378,"Error -- Availability entered in an incorrect format"))))))))</f>
        <v>N</v>
      </c>
    </row>
    <row r="379" spans="1:28" s="14" customFormat="1" x14ac:dyDescent="0.25">
      <c r="A379" s="7">
        <v>367</v>
      </c>
      <c r="B379" s="6"/>
      <c r="C379" s="11"/>
      <c r="D379" s="220"/>
      <c r="E379" s="11"/>
      <c r="F379" s="205" t="str">
        <f t="shared" si="10"/>
        <v>N/A</v>
      </c>
      <c r="G379" s="6"/>
      <c r="AA379" s="14" t="str">
        <f t="shared" si="11"/>
        <v/>
      </c>
      <c r="AB379" s="14" t="str">
        <f>IF(LEN($AA379)=0,"N",IF(LEN($AA379)&gt;1,"Error -- Availability entered in an incorrect format",IF($AA379='Control Panel'!$F$36,$AA379,IF($AA379='Control Panel'!$F$37,$AA379,IF($AA379='Control Panel'!$F$38,$AA379,IF($AA379='Control Panel'!$F$39,$AA379,IF($AA379='Control Panel'!$F$40,$AA379,IF($AA379='Control Panel'!$F$41,$AA379,"Error -- Availability entered in an incorrect format"))))))))</f>
        <v>N</v>
      </c>
    </row>
    <row r="380" spans="1:28" s="14" customFormat="1" x14ac:dyDescent="0.25">
      <c r="A380" s="7">
        <v>368</v>
      </c>
      <c r="B380" s="6"/>
      <c r="C380" s="11"/>
      <c r="D380" s="220"/>
      <c r="E380" s="11"/>
      <c r="F380" s="205" t="str">
        <f t="shared" si="10"/>
        <v>N/A</v>
      </c>
      <c r="G380" s="6"/>
      <c r="AA380" s="14" t="str">
        <f t="shared" si="11"/>
        <v/>
      </c>
      <c r="AB380" s="14" t="str">
        <f>IF(LEN($AA380)=0,"N",IF(LEN($AA380)&gt;1,"Error -- Availability entered in an incorrect format",IF($AA380='Control Panel'!$F$36,$AA380,IF($AA380='Control Panel'!$F$37,$AA380,IF($AA380='Control Panel'!$F$38,$AA380,IF($AA380='Control Panel'!$F$39,$AA380,IF($AA380='Control Panel'!$F$40,$AA380,IF($AA380='Control Panel'!$F$41,$AA380,"Error -- Availability entered in an incorrect format"))))))))</f>
        <v>N</v>
      </c>
    </row>
    <row r="381" spans="1:28" s="14" customFormat="1" x14ac:dyDescent="0.25">
      <c r="A381" s="7">
        <v>369</v>
      </c>
      <c r="B381" s="6"/>
      <c r="C381" s="11"/>
      <c r="D381" s="220"/>
      <c r="E381" s="11"/>
      <c r="F381" s="205" t="str">
        <f t="shared" si="10"/>
        <v>N/A</v>
      </c>
      <c r="G381" s="6"/>
      <c r="AA381" s="14" t="str">
        <f t="shared" si="11"/>
        <v/>
      </c>
      <c r="AB381" s="14" t="str">
        <f>IF(LEN($AA381)=0,"N",IF(LEN($AA381)&gt;1,"Error -- Availability entered in an incorrect format",IF($AA381='Control Panel'!$F$36,$AA381,IF($AA381='Control Panel'!$F$37,$AA381,IF($AA381='Control Panel'!$F$38,$AA381,IF($AA381='Control Panel'!$F$39,$AA381,IF($AA381='Control Panel'!$F$40,$AA381,IF($AA381='Control Panel'!$F$41,$AA381,"Error -- Availability entered in an incorrect format"))))))))</f>
        <v>N</v>
      </c>
    </row>
    <row r="382" spans="1:28" s="14" customFormat="1" x14ac:dyDescent="0.25">
      <c r="A382" s="7">
        <v>370</v>
      </c>
      <c r="B382" s="6"/>
      <c r="C382" s="11"/>
      <c r="D382" s="220"/>
      <c r="E382" s="11"/>
      <c r="F382" s="205" t="str">
        <f t="shared" si="10"/>
        <v>N/A</v>
      </c>
      <c r="G382" s="6"/>
      <c r="AA382" s="14" t="str">
        <f t="shared" si="11"/>
        <v/>
      </c>
      <c r="AB382" s="14" t="str">
        <f>IF(LEN($AA382)=0,"N",IF(LEN($AA382)&gt;1,"Error -- Availability entered in an incorrect format",IF($AA382='Control Panel'!$F$36,$AA382,IF($AA382='Control Panel'!$F$37,$AA382,IF($AA382='Control Panel'!$F$38,$AA382,IF($AA382='Control Panel'!$F$39,$AA382,IF($AA382='Control Panel'!$F$40,$AA382,IF($AA382='Control Panel'!$F$41,$AA382,"Error -- Availability entered in an incorrect format"))))))))</f>
        <v>N</v>
      </c>
    </row>
    <row r="383" spans="1:28" s="14" customFormat="1" x14ac:dyDescent="0.25">
      <c r="A383" s="7">
        <v>371</v>
      </c>
      <c r="B383" s="6"/>
      <c r="C383" s="11"/>
      <c r="D383" s="220"/>
      <c r="E383" s="11"/>
      <c r="F383" s="205" t="str">
        <f t="shared" si="10"/>
        <v>N/A</v>
      </c>
      <c r="G383" s="6"/>
      <c r="AA383" s="14" t="str">
        <f t="shared" si="11"/>
        <v/>
      </c>
      <c r="AB383" s="14" t="str">
        <f>IF(LEN($AA383)=0,"N",IF(LEN($AA383)&gt;1,"Error -- Availability entered in an incorrect format",IF($AA383='Control Panel'!$F$36,$AA383,IF($AA383='Control Panel'!$F$37,$AA383,IF($AA383='Control Panel'!$F$38,$AA383,IF($AA383='Control Panel'!$F$39,$AA383,IF($AA383='Control Panel'!$F$40,$AA383,IF($AA383='Control Panel'!$F$41,$AA383,"Error -- Availability entered in an incorrect format"))))))))</f>
        <v>N</v>
      </c>
    </row>
    <row r="384" spans="1:28" s="14" customFormat="1" x14ac:dyDescent="0.25">
      <c r="A384" s="7">
        <v>372</v>
      </c>
      <c r="B384" s="6"/>
      <c r="C384" s="11"/>
      <c r="D384" s="220"/>
      <c r="E384" s="11"/>
      <c r="F384" s="205" t="str">
        <f t="shared" si="10"/>
        <v>N/A</v>
      </c>
      <c r="G384" s="6"/>
      <c r="AA384" s="14" t="str">
        <f t="shared" si="11"/>
        <v/>
      </c>
      <c r="AB384" s="14" t="str">
        <f>IF(LEN($AA384)=0,"N",IF(LEN($AA384)&gt;1,"Error -- Availability entered in an incorrect format",IF($AA384='Control Panel'!$F$36,$AA384,IF($AA384='Control Panel'!$F$37,$AA384,IF($AA384='Control Panel'!$F$38,$AA384,IF($AA384='Control Panel'!$F$39,$AA384,IF($AA384='Control Panel'!$F$40,$AA384,IF($AA384='Control Panel'!$F$41,$AA384,"Error -- Availability entered in an incorrect format"))))))))</f>
        <v>N</v>
      </c>
    </row>
    <row r="385" spans="1:28" s="14" customFormat="1" x14ac:dyDescent="0.25">
      <c r="A385" s="7">
        <v>373</v>
      </c>
      <c r="B385" s="6"/>
      <c r="C385" s="11"/>
      <c r="D385" s="220"/>
      <c r="E385" s="11"/>
      <c r="F385" s="205" t="str">
        <f t="shared" si="10"/>
        <v>N/A</v>
      </c>
      <c r="G385" s="6"/>
      <c r="AA385" s="14" t="str">
        <f t="shared" si="11"/>
        <v/>
      </c>
      <c r="AB385" s="14" t="str">
        <f>IF(LEN($AA385)=0,"N",IF(LEN($AA385)&gt;1,"Error -- Availability entered in an incorrect format",IF($AA385='Control Panel'!$F$36,$AA385,IF($AA385='Control Panel'!$F$37,$AA385,IF($AA385='Control Panel'!$F$38,$AA385,IF($AA385='Control Panel'!$F$39,$AA385,IF($AA385='Control Panel'!$F$40,$AA385,IF($AA385='Control Panel'!$F$41,$AA385,"Error -- Availability entered in an incorrect format"))))))))</f>
        <v>N</v>
      </c>
    </row>
    <row r="386" spans="1:28" s="14" customFormat="1" x14ac:dyDescent="0.25">
      <c r="A386" s="7">
        <v>374</v>
      </c>
      <c r="B386" s="6"/>
      <c r="C386" s="11"/>
      <c r="D386" s="220"/>
      <c r="E386" s="11"/>
      <c r="F386" s="205" t="str">
        <f t="shared" si="10"/>
        <v>N/A</v>
      </c>
      <c r="G386" s="6"/>
      <c r="AA386" s="14" t="str">
        <f t="shared" si="11"/>
        <v/>
      </c>
      <c r="AB386" s="14" t="str">
        <f>IF(LEN($AA386)=0,"N",IF(LEN($AA386)&gt;1,"Error -- Availability entered in an incorrect format",IF($AA386='Control Panel'!$F$36,$AA386,IF($AA386='Control Panel'!$F$37,$AA386,IF($AA386='Control Panel'!$F$38,$AA386,IF($AA386='Control Panel'!$F$39,$AA386,IF($AA386='Control Panel'!$F$40,$AA386,IF($AA386='Control Panel'!$F$41,$AA386,"Error -- Availability entered in an incorrect format"))))))))</f>
        <v>N</v>
      </c>
    </row>
    <row r="387" spans="1:28" s="14" customFormat="1" x14ac:dyDescent="0.25">
      <c r="A387" s="7">
        <v>375</v>
      </c>
      <c r="B387" s="6"/>
      <c r="C387" s="11"/>
      <c r="D387" s="220"/>
      <c r="E387" s="11"/>
      <c r="F387" s="205" t="str">
        <f t="shared" si="10"/>
        <v>N/A</v>
      </c>
      <c r="G387" s="6"/>
      <c r="AA387" s="14" t="str">
        <f t="shared" si="11"/>
        <v/>
      </c>
      <c r="AB387" s="14" t="str">
        <f>IF(LEN($AA387)=0,"N",IF(LEN($AA387)&gt;1,"Error -- Availability entered in an incorrect format",IF($AA387='Control Panel'!$F$36,$AA387,IF($AA387='Control Panel'!$F$37,$AA387,IF($AA387='Control Panel'!$F$38,$AA387,IF($AA387='Control Panel'!$F$39,$AA387,IF($AA387='Control Panel'!$F$40,$AA387,IF($AA387='Control Panel'!$F$41,$AA387,"Error -- Availability entered in an incorrect format"))))))))</f>
        <v>N</v>
      </c>
    </row>
    <row r="388" spans="1:28" s="14" customFormat="1" x14ac:dyDescent="0.25">
      <c r="A388" s="7">
        <v>376</v>
      </c>
      <c r="B388" s="6"/>
      <c r="C388" s="11"/>
      <c r="D388" s="220"/>
      <c r="E388" s="11"/>
      <c r="F388" s="205" t="str">
        <f t="shared" si="10"/>
        <v>N/A</v>
      </c>
      <c r="G388" s="6"/>
      <c r="AA388" s="14" t="str">
        <f t="shared" si="11"/>
        <v/>
      </c>
      <c r="AB388" s="14" t="str">
        <f>IF(LEN($AA388)=0,"N",IF(LEN($AA388)&gt;1,"Error -- Availability entered in an incorrect format",IF($AA388='Control Panel'!$F$36,$AA388,IF($AA388='Control Panel'!$F$37,$AA388,IF($AA388='Control Panel'!$F$38,$AA388,IF($AA388='Control Panel'!$F$39,$AA388,IF($AA388='Control Panel'!$F$40,$AA388,IF($AA388='Control Panel'!$F$41,$AA388,"Error -- Availability entered in an incorrect format"))))))))</f>
        <v>N</v>
      </c>
    </row>
    <row r="389" spans="1:28" s="14" customFormat="1" x14ac:dyDescent="0.25">
      <c r="A389" s="7">
        <v>377</v>
      </c>
      <c r="B389" s="6"/>
      <c r="C389" s="11"/>
      <c r="D389" s="220"/>
      <c r="E389" s="11"/>
      <c r="F389" s="205" t="str">
        <f t="shared" si="10"/>
        <v>N/A</v>
      </c>
      <c r="G389" s="6"/>
      <c r="AA389" s="14" t="str">
        <f t="shared" si="11"/>
        <v/>
      </c>
      <c r="AB389" s="14" t="str">
        <f>IF(LEN($AA389)=0,"N",IF(LEN($AA389)&gt;1,"Error -- Availability entered in an incorrect format",IF($AA389='Control Panel'!$F$36,$AA389,IF($AA389='Control Panel'!$F$37,$AA389,IF($AA389='Control Panel'!$F$38,$AA389,IF($AA389='Control Panel'!$F$39,$AA389,IF($AA389='Control Panel'!$F$40,$AA389,IF($AA389='Control Panel'!$F$41,$AA389,"Error -- Availability entered in an incorrect format"))))))))</f>
        <v>N</v>
      </c>
    </row>
    <row r="390" spans="1:28" s="14" customFormat="1" x14ac:dyDescent="0.25">
      <c r="A390" s="7">
        <v>378</v>
      </c>
      <c r="B390" s="6"/>
      <c r="C390" s="11"/>
      <c r="D390" s="220"/>
      <c r="E390" s="11"/>
      <c r="F390" s="205" t="str">
        <f t="shared" si="10"/>
        <v>N/A</v>
      </c>
      <c r="G390" s="6"/>
      <c r="AA390" s="14" t="str">
        <f t="shared" si="11"/>
        <v/>
      </c>
      <c r="AB390" s="14" t="str">
        <f>IF(LEN($AA390)=0,"N",IF(LEN($AA390)&gt;1,"Error -- Availability entered in an incorrect format",IF($AA390='Control Panel'!$F$36,$AA390,IF($AA390='Control Panel'!$F$37,$AA390,IF($AA390='Control Panel'!$F$38,$AA390,IF($AA390='Control Panel'!$F$39,$AA390,IF($AA390='Control Panel'!$F$40,$AA390,IF($AA390='Control Panel'!$F$41,$AA390,"Error -- Availability entered in an incorrect format"))))))))</f>
        <v>N</v>
      </c>
    </row>
    <row r="391" spans="1:28" s="14" customFormat="1" x14ac:dyDescent="0.25">
      <c r="A391" s="7">
        <v>379</v>
      </c>
      <c r="B391" s="6"/>
      <c r="C391" s="11"/>
      <c r="D391" s="220"/>
      <c r="E391" s="11"/>
      <c r="F391" s="205" t="str">
        <f t="shared" si="10"/>
        <v>N/A</v>
      </c>
      <c r="G391" s="6"/>
      <c r="AA391" s="14" t="str">
        <f t="shared" si="11"/>
        <v/>
      </c>
      <c r="AB391" s="14" t="str">
        <f>IF(LEN($AA391)=0,"N",IF(LEN($AA391)&gt;1,"Error -- Availability entered in an incorrect format",IF($AA391='Control Panel'!$F$36,$AA391,IF($AA391='Control Panel'!$F$37,$AA391,IF($AA391='Control Panel'!$F$38,$AA391,IF($AA391='Control Panel'!$F$39,$AA391,IF($AA391='Control Panel'!$F$40,$AA391,IF($AA391='Control Panel'!$F$41,$AA391,"Error -- Availability entered in an incorrect format"))))))))</f>
        <v>N</v>
      </c>
    </row>
    <row r="392" spans="1:28" s="14" customFormat="1" x14ac:dyDescent="0.25">
      <c r="A392" s="7">
        <v>380</v>
      </c>
      <c r="B392" s="6"/>
      <c r="C392" s="11"/>
      <c r="D392" s="220"/>
      <c r="E392" s="11"/>
      <c r="F392" s="205" t="str">
        <f t="shared" si="10"/>
        <v>N/A</v>
      </c>
      <c r="G392" s="6"/>
      <c r="AA392" s="14" t="str">
        <f t="shared" si="11"/>
        <v/>
      </c>
      <c r="AB392" s="14" t="str">
        <f>IF(LEN($AA392)=0,"N",IF(LEN($AA392)&gt;1,"Error -- Availability entered in an incorrect format",IF($AA392='Control Panel'!$F$36,$AA392,IF($AA392='Control Panel'!$F$37,$AA392,IF($AA392='Control Panel'!$F$38,$AA392,IF($AA392='Control Panel'!$F$39,$AA392,IF($AA392='Control Panel'!$F$40,$AA392,IF($AA392='Control Panel'!$F$41,$AA392,"Error -- Availability entered in an incorrect format"))))))))</f>
        <v>N</v>
      </c>
    </row>
    <row r="393" spans="1:28" s="14" customFormat="1" x14ac:dyDescent="0.25">
      <c r="A393" s="7">
        <v>381</v>
      </c>
      <c r="B393" s="6"/>
      <c r="C393" s="11"/>
      <c r="D393" s="220"/>
      <c r="E393" s="11"/>
      <c r="F393" s="205" t="str">
        <f t="shared" si="10"/>
        <v>N/A</v>
      </c>
      <c r="G393" s="6"/>
      <c r="AA393" s="14" t="str">
        <f t="shared" si="11"/>
        <v/>
      </c>
      <c r="AB393" s="14" t="str">
        <f>IF(LEN($AA393)=0,"N",IF(LEN($AA393)&gt;1,"Error -- Availability entered in an incorrect format",IF($AA393='Control Panel'!$F$36,$AA393,IF($AA393='Control Panel'!$F$37,$AA393,IF($AA393='Control Panel'!$F$38,$AA393,IF($AA393='Control Panel'!$F$39,$AA393,IF($AA393='Control Panel'!$F$40,$AA393,IF($AA393='Control Panel'!$F$41,$AA393,"Error -- Availability entered in an incorrect format"))))))))</f>
        <v>N</v>
      </c>
    </row>
    <row r="394" spans="1:28" s="14" customFormat="1" x14ac:dyDescent="0.25">
      <c r="A394" s="7">
        <v>382</v>
      </c>
      <c r="B394" s="6"/>
      <c r="C394" s="11"/>
      <c r="D394" s="220"/>
      <c r="E394" s="11"/>
      <c r="F394" s="205" t="str">
        <f t="shared" si="10"/>
        <v>N/A</v>
      </c>
      <c r="G394" s="6"/>
      <c r="AA394" s="14" t="str">
        <f t="shared" si="11"/>
        <v/>
      </c>
      <c r="AB394" s="14" t="str">
        <f>IF(LEN($AA394)=0,"N",IF(LEN($AA394)&gt;1,"Error -- Availability entered in an incorrect format",IF($AA394='Control Panel'!$F$36,$AA394,IF($AA394='Control Panel'!$F$37,$AA394,IF($AA394='Control Panel'!$F$38,$AA394,IF($AA394='Control Panel'!$F$39,$AA394,IF($AA394='Control Panel'!$F$40,$AA394,IF($AA394='Control Panel'!$F$41,$AA394,"Error -- Availability entered in an incorrect format"))))))))</f>
        <v>N</v>
      </c>
    </row>
    <row r="395" spans="1:28" s="14" customFormat="1" x14ac:dyDescent="0.25">
      <c r="A395" s="7">
        <v>383</v>
      </c>
      <c r="B395" s="6"/>
      <c r="C395" s="11"/>
      <c r="D395" s="220"/>
      <c r="E395" s="11"/>
      <c r="F395" s="205" t="str">
        <f t="shared" si="10"/>
        <v>N/A</v>
      </c>
      <c r="G395" s="6"/>
      <c r="AA395" s="14" t="str">
        <f t="shared" si="11"/>
        <v/>
      </c>
      <c r="AB395" s="14" t="str">
        <f>IF(LEN($AA395)=0,"N",IF(LEN($AA395)&gt;1,"Error -- Availability entered in an incorrect format",IF($AA395='Control Panel'!$F$36,$AA395,IF($AA395='Control Panel'!$F$37,$AA395,IF($AA395='Control Panel'!$F$38,$AA395,IF($AA395='Control Panel'!$F$39,$AA395,IF($AA395='Control Panel'!$F$40,$AA395,IF($AA395='Control Panel'!$F$41,$AA395,"Error -- Availability entered in an incorrect format"))))))))</f>
        <v>N</v>
      </c>
    </row>
    <row r="396" spans="1:28" s="14" customFormat="1" x14ac:dyDescent="0.25">
      <c r="A396" s="7">
        <v>384</v>
      </c>
      <c r="B396" s="6"/>
      <c r="C396" s="11"/>
      <c r="D396" s="220"/>
      <c r="E396" s="11"/>
      <c r="F396" s="205" t="str">
        <f t="shared" si="10"/>
        <v>N/A</v>
      </c>
      <c r="G396" s="6"/>
      <c r="AA396" s="14" t="str">
        <f t="shared" si="11"/>
        <v/>
      </c>
      <c r="AB396" s="14" t="str">
        <f>IF(LEN($AA396)=0,"N",IF(LEN($AA396)&gt;1,"Error -- Availability entered in an incorrect format",IF($AA396='Control Panel'!$F$36,$AA396,IF($AA396='Control Panel'!$F$37,$AA396,IF($AA396='Control Panel'!$F$38,$AA396,IF($AA396='Control Panel'!$F$39,$AA396,IF($AA396='Control Panel'!$F$40,$AA396,IF($AA396='Control Panel'!$F$41,$AA396,"Error -- Availability entered in an incorrect format"))))))))</f>
        <v>N</v>
      </c>
    </row>
    <row r="397" spans="1:28" s="14" customFormat="1" x14ac:dyDescent="0.25">
      <c r="A397" s="7">
        <v>385</v>
      </c>
      <c r="B397" s="6"/>
      <c r="C397" s="11"/>
      <c r="D397" s="220"/>
      <c r="E397" s="11"/>
      <c r="F397" s="205" t="str">
        <f t="shared" si="10"/>
        <v>N/A</v>
      </c>
      <c r="G397" s="6"/>
      <c r="AA397" s="14" t="str">
        <f t="shared" si="11"/>
        <v/>
      </c>
      <c r="AB397" s="14" t="str">
        <f>IF(LEN($AA397)=0,"N",IF(LEN($AA397)&gt;1,"Error -- Availability entered in an incorrect format",IF($AA397='Control Panel'!$F$36,$AA397,IF($AA397='Control Panel'!$F$37,$AA397,IF($AA397='Control Panel'!$F$38,$AA397,IF($AA397='Control Panel'!$F$39,$AA397,IF($AA397='Control Panel'!$F$40,$AA397,IF($AA397='Control Panel'!$F$41,$AA397,"Error -- Availability entered in an incorrect format"))))))))</f>
        <v>N</v>
      </c>
    </row>
    <row r="398" spans="1:28" s="14" customFormat="1" x14ac:dyDescent="0.25">
      <c r="A398" s="7">
        <v>386</v>
      </c>
      <c r="B398" s="6"/>
      <c r="C398" s="11"/>
      <c r="D398" s="220"/>
      <c r="E398" s="11"/>
      <c r="F398" s="205" t="str">
        <f t="shared" ref="F398:F461" si="12">IF($D$10=$A$9,"N/A",$D$10)</f>
        <v>N/A</v>
      </c>
      <c r="G398" s="6"/>
      <c r="AA398" s="14" t="str">
        <f t="shared" ref="AA398:AA461" si="13">TRIM($D398)</f>
        <v/>
      </c>
      <c r="AB398" s="14" t="str">
        <f>IF(LEN($AA398)=0,"N",IF(LEN($AA398)&gt;1,"Error -- Availability entered in an incorrect format",IF($AA398='Control Panel'!$F$36,$AA398,IF($AA398='Control Panel'!$F$37,$AA398,IF($AA398='Control Panel'!$F$38,$AA398,IF($AA398='Control Panel'!$F$39,$AA398,IF($AA398='Control Panel'!$F$40,$AA398,IF($AA398='Control Panel'!$F$41,$AA398,"Error -- Availability entered in an incorrect format"))))))))</f>
        <v>N</v>
      </c>
    </row>
    <row r="399" spans="1:28" s="14" customFormat="1" x14ac:dyDescent="0.25">
      <c r="A399" s="7">
        <v>387</v>
      </c>
      <c r="B399" s="6"/>
      <c r="C399" s="11"/>
      <c r="D399" s="220"/>
      <c r="E399" s="11"/>
      <c r="F399" s="205" t="str">
        <f t="shared" si="12"/>
        <v>N/A</v>
      </c>
      <c r="G399" s="6"/>
      <c r="AA399" s="14" t="str">
        <f t="shared" si="13"/>
        <v/>
      </c>
      <c r="AB399" s="14" t="str">
        <f>IF(LEN($AA399)=0,"N",IF(LEN($AA399)&gt;1,"Error -- Availability entered in an incorrect format",IF($AA399='Control Panel'!$F$36,$AA399,IF($AA399='Control Panel'!$F$37,$AA399,IF($AA399='Control Panel'!$F$38,$AA399,IF($AA399='Control Panel'!$F$39,$AA399,IF($AA399='Control Panel'!$F$40,$AA399,IF($AA399='Control Panel'!$F$41,$AA399,"Error -- Availability entered in an incorrect format"))))))))</f>
        <v>N</v>
      </c>
    </row>
    <row r="400" spans="1:28" s="14" customFormat="1" x14ac:dyDescent="0.25">
      <c r="A400" s="7">
        <v>388</v>
      </c>
      <c r="B400" s="6"/>
      <c r="C400" s="11"/>
      <c r="D400" s="220"/>
      <c r="E400" s="11"/>
      <c r="F400" s="205" t="str">
        <f t="shared" si="12"/>
        <v>N/A</v>
      </c>
      <c r="G400" s="6"/>
      <c r="AA400" s="14" t="str">
        <f t="shared" si="13"/>
        <v/>
      </c>
      <c r="AB400" s="14" t="str">
        <f>IF(LEN($AA400)=0,"N",IF(LEN($AA400)&gt;1,"Error -- Availability entered in an incorrect format",IF($AA400='Control Panel'!$F$36,$AA400,IF($AA400='Control Panel'!$F$37,$AA400,IF($AA400='Control Panel'!$F$38,$AA400,IF($AA400='Control Panel'!$F$39,$AA400,IF($AA400='Control Panel'!$F$40,$AA400,IF($AA400='Control Panel'!$F$41,$AA400,"Error -- Availability entered in an incorrect format"))))))))</f>
        <v>N</v>
      </c>
    </row>
    <row r="401" spans="1:28" s="14" customFormat="1" x14ac:dyDescent="0.25">
      <c r="A401" s="7">
        <v>389</v>
      </c>
      <c r="B401" s="6"/>
      <c r="C401" s="11"/>
      <c r="D401" s="220"/>
      <c r="E401" s="11"/>
      <c r="F401" s="205" t="str">
        <f t="shared" si="12"/>
        <v>N/A</v>
      </c>
      <c r="G401" s="6"/>
      <c r="AA401" s="14" t="str">
        <f t="shared" si="13"/>
        <v/>
      </c>
      <c r="AB401" s="14" t="str">
        <f>IF(LEN($AA401)=0,"N",IF(LEN($AA401)&gt;1,"Error -- Availability entered in an incorrect format",IF($AA401='Control Panel'!$F$36,$AA401,IF($AA401='Control Panel'!$F$37,$AA401,IF($AA401='Control Panel'!$F$38,$AA401,IF($AA401='Control Panel'!$F$39,$AA401,IF($AA401='Control Panel'!$F$40,$AA401,IF($AA401='Control Panel'!$F$41,$AA401,"Error -- Availability entered in an incorrect format"))))))))</f>
        <v>N</v>
      </c>
    </row>
    <row r="402" spans="1:28" s="14" customFormat="1" x14ac:dyDescent="0.25">
      <c r="A402" s="7">
        <v>390</v>
      </c>
      <c r="B402" s="6"/>
      <c r="C402" s="11"/>
      <c r="D402" s="220"/>
      <c r="E402" s="11"/>
      <c r="F402" s="205" t="str">
        <f t="shared" si="12"/>
        <v>N/A</v>
      </c>
      <c r="G402" s="6"/>
      <c r="AA402" s="14" t="str">
        <f t="shared" si="13"/>
        <v/>
      </c>
      <c r="AB402" s="14" t="str">
        <f>IF(LEN($AA402)=0,"N",IF(LEN($AA402)&gt;1,"Error -- Availability entered in an incorrect format",IF($AA402='Control Panel'!$F$36,$AA402,IF($AA402='Control Panel'!$F$37,$AA402,IF($AA402='Control Panel'!$F$38,$AA402,IF($AA402='Control Panel'!$F$39,$AA402,IF($AA402='Control Panel'!$F$40,$AA402,IF($AA402='Control Panel'!$F$41,$AA402,"Error -- Availability entered in an incorrect format"))))))))</f>
        <v>N</v>
      </c>
    </row>
    <row r="403" spans="1:28" s="14" customFormat="1" x14ac:dyDescent="0.25">
      <c r="A403" s="7">
        <v>391</v>
      </c>
      <c r="B403" s="6"/>
      <c r="C403" s="11"/>
      <c r="D403" s="220"/>
      <c r="E403" s="11"/>
      <c r="F403" s="205" t="str">
        <f t="shared" si="12"/>
        <v>N/A</v>
      </c>
      <c r="G403" s="6"/>
      <c r="AA403" s="14" t="str">
        <f t="shared" si="13"/>
        <v/>
      </c>
      <c r="AB403" s="14" t="str">
        <f>IF(LEN($AA403)=0,"N",IF(LEN($AA403)&gt;1,"Error -- Availability entered in an incorrect format",IF($AA403='Control Panel'!$F$36,$AA403,IF($AA403='Control Panel'!$F$37,$AA403,IF($AA403='Control Panel'!$F$38,$AA403,IF($AA403='Control Panel'!$F$39,$AA403,IF($AA403='Control Panel'!$F$40,$AA403,IF($AA403='Control Panel'!$F$41,$AA403,"Error -- Availability entered in an incorrect format"))))))))</f>
        <v>N</v>
      </c>
    </row>
    <row r="404" spans="1:28" s="14" customFormat="1" x14ac:dyDescent="0.25">
      <c r="A404" s="7">
        <v>392</v>
      </c>
      <c r="B404" s="6"/>
      <c r="C404" s="11"/>
      <c r="D404" s="220"/>
      <c r="E404" s="11"/>
      <c r="F404" s="205" t="str">
        <f t="shared" si="12"/>
        <v>N/A</v>
      </c>
      <c r="G404" s="6"/>
      <c r="AA404" s="14" t="str">
        <f t="shared" si="13"/>
        <v/>
      </c>
      <c r="AB404" s="14" t="str">
        <f>IF(LEN($AA404)=0,"N",IF(LEN($AA404)&gt;1,"Error -- Availability entered in an incorrect format",IF($AA404='Control Panel'!$F$36,$AA404,IF($AA404='Control Panel'!$F$37,$AA404,IF($AA404='Control Panel'!$F$38,$AA404,IF($AA404='Control Panel'!$F$39,$AA404,IF($AA404='Control Panel'!$F$40,$AA404,IF($AA404='Control Panel'!$F$41,$AA404,"Error -- Availability entered in an incorrect format"))))))))</f>
        <v>N</v>
      </c>
    </row>
    <row r="405" spans="1:28" s="14" customFormat="1" x14ac:dyDescent="0.25">
      <c r="A405" s="7">
        <v>393</v>
      </c>
      <c r="B405" s="6"/>
      <c r="C405" s="11"/>
      <c r="D405" s="220"/>
      <c r="E405" s="11"/>
      <c r="F405" s="205" t="str">
        <f t="shared" si="12"/>
        <v>N/A</v>
      </c>
      <c r="G405" s="6"/>
      <c r="AA405" s="14" t="str">
        <f t="shared" si="13"/>
        <v/>
      </c>
      <c r="AB405" s="14" t="str">
        <f>IF(LEN($AA405)=0,"N",IF(LEN($AA405)&gt;1,"Error -- Availability entered in an incorrect format",IF($AA405='Control Panel'!$F$36,$AA405,IF($AA405='Control Panel'!$F$37,$AA405,IF($AA405='Control Panel'!$F$38,$AA405,IF($AA405='Control Panel'!$F$39,$AA405,IF($AA405='Control Panel'!$F$40,$AA405,IF($AA405='Control Panel'!$F$41,$AA405,"Error -- Availability entered in an incorrect format"))))))))</f>
        <v>N</v>
      </c>
    </row>
    <row r="406" spans="1:28" s="14" customFormat="1" x14ac:dyDescent="0.25">
      <c r="A406" s="7">
        <v>394</v>
      </c>
      <c r="B406" s="6"/>
      <c r="C406" s="11"/>
      <c r="D406" s="220"/>
      <c r="E406" s="11"/>
      <c r="F406" s="205" t="str">
        <f t="shared" si="12"/>
        <v>N/A</v>
      </c>
      <c r="G406" s="6"/>
      <c r="AA406" s="14" t="str">
        <f t="shared" si="13"/>
        <v/>
      </c>
      <c r="AB406" s="14" t="str">
        <f>IF(LEN($AA406)=0,"N",IF(LEN($AA406)&gt;1,"Error -- Availability entered in an incorrect format",IF($AA406='Control Panel'!$F$36,$AA406,IF($AA406='Control Panel'!$F$37,$AA406,IF($AA406='Control Panel'!$F$38,$AA406,IF($AA406='Control Panel'!$F$39,$AA406,IF($AA406='Control Panel'!$F$40,$AA406,IF($AA406='Control Panel'!$F$41,$AA406,"Error -- Availability entered in an incorrect format"))))))))</f>
        <v>N</v>
      </c>
    </row>
    <row r="407" spans="1:28" s="14" customFormat="1" x14ac:dyDescent="0.25">
      <c r="A407" s="7">
        <v>395</v>
      </c>
      <c r="B407" s="6"/>
      <c r="C407" s="11"/>
      <c r="D407" s="220"/>
      <c r="E407" s="11"/>
      <c r="F407" s="205" t="str">
        <f t="shared" si="12"/>
        <v>N/A</v>
      </c>
      <c r="G407" s="6"/>
      <c r="AA407" s="14" t="str">
        <f t="shared" si="13"/>
        <v/>
      </c>
      <c r="AB407" s="14" t="str">
        <f>IF(LEN($AA407)=0,"N",IF(LEN($AA407)&gt;1,"Error -- Availability entered in an incorrect format",IF($AA407='Control Panel'!$F$36,$AA407,IF($AA407='Control Panel'!$F$37,$AA407,IF($AA407='Control Panel'!$F$38,$AA407,IF($AA407='Control Panel'!$F$39,$AA407,IF($AA407='Control Panel'!$F$40,$AA407,IF($AA407='Control Panel'!$F$41,$AA407,"Error -- Availability entered in an incorrect format"))))))))</f>
        <v>N</v>
      </c>
    </row>
    <row r="408" spans="1:28" s="14" customFormat="1" x14ac:dyDescent="0.25">
      <c r="A408" s="7">
        <v>396</v>
      </c>
      <c r="B408" s="6"/>
      <c r="C408" s="11"/>
      <c r="D408" s="220"/>
      <c r="E408" s="11"/>
      <c r="F408" s="205" t="str">
        <f t="shared" si="12"/>
        <v>N/A</v>
      </c>
      <c r="G408" s="6"/>
      <c r="AA408" s="14" t="str">
        <f t="shared" si="13"/>
        <v/>
      </c>
      <c r="AB408" s="14" t="str">
        <f>IF(LEN($AA408)=0,"N",IF(LEN($AA408)&gt;1,"Error -- Availability entered in an incorrect format",IF($AA408='Control Panel'!$F$36,$AA408,IF($AA408='Control Panel'!$F$37,$AA408,IF($AA408='Control Panel'!$F$38,$AA408,IF($AA408='Control Panel'!$F$39,$AA408,IF($AA408='Control Panel'!$F$40,$AA408,IF($AA408='Control Panel'!$F$41,$AA408,"Error -- Availability entered in an incorrect format"))))))))</f>
        <v>N</v>
      </c>
    </row>
    <row r="409" spans="1:28" s="14" customFormat="1" x14ac:dyDescent="0.25">
      <c r="A409" s="7">
        <v>397</v>
      </c>
      <c r="B409" s="6"/>
      <c r="C409" s="11"/>
      <c r="D409" s="220"/>
      <c r="E409" s="11"/>
      <c r="F409" s="205" t="str">
        <f t="shared" si="12"/>
        <v>N/A</v>
      </c>
      <c r="G409" s="6"/>
      <c r="AA409" s="14" t="str">
        <f t="shared" si="13"/>
        <v/>
      </c>
      <c r="AB409" s="14" t="str">
        <f>IF(LEN($AA409)=0,"N",IF(LEN($AA409)&gt;1,"Error -- Availability entered in an incorrect format",IF($AA409='Control Panel'!$F$36,$AA409,IF($AA409='Control Panel'!$F$37,$AA409,IF($AA409='Control Panel'!$F$38,$AA409,IF($AA409='Control Panel'!$F$39,$AA409,IF($AA409='Control Panel'!$F$40,$AA409,IF($AA409='Control Panel'!$F$41,$AA409,"Error -- Availability entered in an incorrect format"))))))))</f>
        <v>N</v>
      </c>
    </row>
    <row r="410" spans="1:28" s="14" customFormat="1" x14ac:dyDescent="0.25">
      <c r="A410" s="7">
        <v>398</v>
      </c>
      <c r="B410" s="6"/>
      <c r="C410" s="11"/>
      <c r="D410" s="220"/>
      <c r="E410" s="11"/>
      <c r="F410" s="205" t="str">
        <f t="shared" si="12"/>
        <v>N/A</v>
      </c>
      <c r="G410" s="6"/>
      <c r="AA410" s="14" t="str">
        <f t="shared" si="13"/>
        <v/>
      </c>
      <c r="AB410" s="14" t="str">
        <f>IF(LEN($AA410)=0,"N",IF(LEN($AA410)&gt;1,"Error -- Availability entered in an incorrect format",IF($AA410='Control Panel'!$F$36,$AA410,IF($AA410='Control Panel'!$F$37,$AA410,IF($AA410='Control Panel'!$F$38,$AA410,IF($AA410='Control Panel'!$F$39,$AA410,IF($AA410='Control Panel'!$F$40,$AA410,IF($AA410='Control Panel'!$F$41,$AA410,"Error -- Availability entered in an incorrect format"))))))))</f>
        <v>N</v>
      </c>
    </row>
    <row r="411" spans="1:28" s="14" customFormat="1" x14ac:dyDescent="0.25">
      <c r="A411" s="7">
        <v>399</v>
      </c>
      <c r="B411" s="6"/>
      <c r="C411" s="11"/>
      <c r="D411" s="220"/>
      <c r="E411" s="11"/>
      <c r="F411" s="205" t="str">
        <f t="shared" si="12"/>
        <v>N/A</v>
      </c>
      <c r="G411" s="6"/>
      <c r="AA411" s="14" t="str">
        <f t="shared" si="13"/>
        <v/>
      </c>
      <c r="AB411" s="14" t="str">
        <f>IF(LEN($AA411)=0,"N",IF(LEN($AA411)&gt;1,"Error -- Availability entered in an incorrect format",IF($AA411='Control Panel'!$F$36,$AA411,IF($AA411='Control Panel'!$F$37,$AA411,IF($AA411='Control Panel'!$F$38,$AA411,IF($AA411='Control Panel'!$F$39,$AA411,IF($AA411='Control Panel'!$F$40,$AA411,IF($AA411='Control Panel'!$F$41,$AA411,"Error -- Availability entered in an incorrect format"))))))))</f>
        <v>N</v>
      </c>
    </row>
    <row r="412" spans="1:28" s="14" customFormat="1" x14ac:dyDescent="0.25">
      <c r="A412" s="7">
        <v>400</v>
      </c>
      <c r="B412" s="6"/>
      <c r="C412" s="11"/>
      <c r="D412" s="220"/>
      <c r="E412" s="11"/>
      <c r="F412" s="205" t="str">
        <f t="shared" si="12"/>
        <v>N/A</v>
      </c>
      <c r="G412" s="6"/>
      <c r="AA412" s="14" t="str">
        <f t="shared" si="13"/>
        <v/>
      </c>
      <c r="AB412" s="14" t="str">
        <f>IF(LEN($AA412)=0,"N",IF(LEN($AA412)&gt;1,"Error -- Availability entered in an incorrect format",IF($AA412='Control Panel'!$F$36,$AA412,IF($AA412='Control Panel'!$F$37,$AA412,IF($AA412='Control Panel'!$F$38,$AA412,IF($AA412='Control Panel'!$F$39,$AA412,IF($AA412='Control Panel'!$F$40,$AA412,IF($AA412='Control Panel'!$F$41,$AA412,"Error -- Availability entered in an incorrect format"))))))))</f>
        <v>N</v>
      </c>
    </row>
    <row r="413" spans="1:28" s="14" customFormat="1" x14ac:dyDescent="0.25">
      <c r="A413" s="7">
        <v>401</v>
      </c>
      <c r="B413" s="6"/>
      <c r="C413" s="11"/>
      <c r="D413" s="220"/>
      <c r="E413" s="11"/>
      <c r="F413" s="205" t="str">
        <f t="shared" si="12"/>
        <v>N/A</v>
      </c>
      <c r="G413" s="6"/>
      <c r="AA413" s="14" t="str">
        <f t="shared" si="13"/>
        <v/>
      </c>
      <c r="AB413" s="14" t="str">
        <f>IF(LEN($AA413)=0,"N",IF(LEN($AA413)&gt;1,"Error -- Availability entered in an incorrect format",IF($AA413='Control Panel'!$F$36,$AA413,IF($AA413='Control Panel'!$F$37,$AA413,IF($AA413='Control Panel'!$F$38,$AA413,IF($AA413='Control Panel'!$F$39,$AA413,IF($AA413='Control Panel'!$F$40,$AA413,IF($AA413='Control Panel'!$F$41,$AA413,"Error -- Availability entered in an incorrect format"))))))))</f>
        <v>N</v>
      </c>
    </row>
    <row r="414" spans="1:28" s="14" customFormat="1" x14ac:dyDescent="0.25">
      <c r="A414" s="7">
        <v>402</v>
      </c>
      <c r="B414" s="6"/>
      <c r="C414" s="11"/>
      <c r="D414" s="220"/>
      <c r="E414" s="11"/>
      <c r="F414" s="205" t="str">
        <f t="shared" si="12"/>
        <v>N/A</v>
      </c>
      <c r="G414" s="6"/>
      <c r="AA414" s="14" t="str">
        <f t="shared" si="13"/>
        <v/>
      </c>
      <c r="AB414" s="14" t="str">
        <f>IF(LEN($AA414)=0,"N",IF(LEN($AA414)&gt;1,"Error -- Availability entered in an incorrect format",IF($AA414='Control Panel'!$F$36,$AA414,IF($AA414='Control Panel'!$F$37,$AA414,IF($AA414='Control Panel'!$F$38,$AA414,IF($AA414='Control Panel'!$F$39,$AA414,IF($AA414='Control Panel'!$F$40,$AA414,IF($AA414='Control Panel'!$F$41,$AA414,"Error -- Availability entered in an incorrect format"))))))))</f>
        <v>N</v>
      </c>
    </row>
    <row r="415" spans="1:28" s="14" customFormat="1" x14ac:dyDescent="0.25">
      <c r="A415" s="7">
        <v>403</v>
      </c>
      <c r="B415" s="6"/>
      <c r="C415" s="11"/>
      <c r="D415" s="220"/>
      <c r="E415" s="11"/>
      <c r="F415" s="205" t="str">
        <f t="shared" si="12"/>
        <v>N/A</v>
      </c>
      <c r="G415" s="6"/>
      <c r="AA415" s="14" t="str">
        <f t="shared" si="13"/>
        <v/>
      </c>
      <c r="AB415" s="14" t="str">
        <f>IF(LEN($AA415)=0,"N",IF(LEN($AA415)&gt;1,"Error -- Availability entered in an incorrect format",IF($AA415='Control Panel'!$F$36,$AA415,IF($AA415='Control Panel'!$F$37,$AA415,IF($AA415='Control Panel'!$F$38,$AA415,IF($AA415='Control Panel'!$F$39,$AA415,IF($AA415='Control Panel'!$F$40,$AA415,IF($AA415='Control Panel'!$F$41,$AA415,"Error -- Availability entered in an incorrect format"))))))))</f>
        <v>N</v>
      </c>
    </row>
    <row r="416" spans="1:28" s="14" customFormat="1" x14ac:dyDescent="0.25">
      <c r="A416" s="7">
        <v>404</v>
      </c>
      <c r="B416" s="6"/>
      <c r="C416" s="11"/>
      <c r="D416" s="220"/>
      <c r="E416" s="11"/>
      <c r="F416" s="205" t="str">
        <f t="shared" si="12"/>
        <v>N/A</v>
      </c>
      <c r="G416" s="6"/>
      <c r="AA416" s="14" t="str">
        <f t="shared" si="13"/>
        <v/>
      </c>
      <c r="AB416" s="14" t="str">
        <f>IF(LEN($AA416)=0,"N",IF(LEN($AA416)&gt;1,"Error -- Availability entered in an incorrect format",IF($AA416='Control Panel'!$F$36,$AA416,IF($AA416='Control Panel'!$F$37,$AA416,IF($AA416='Control Panel'!$F$38,$AA416,IF($AA416='Control Panel'!$F$39,$AA416,IF($AA416='Control Panel'!$F$40,$AA416,IF($AA416='Control Panel'!$F$41,$AA416,"Error -- Availability entered in an incorrect format"))))))))</f>
        <v>N</v>
      </c>
    </row>
    <row r="417" spans="1:28" s="14" customFormat="1" x14ac:dyDescent="0.25">
      <c r="A417" s="7">
        <v>405</v>
      </c>
      <c r="B417" s="6"/>
      <c r="C417" s="11"/>
      <c r="D417" s="220"/>
      <c r="E417" s="11"/>
      <c r="F417" s="205" t="str">
        <f t="shared" si="12"/>
        <v>N/A</v>
      </c>
      <c r="G417" s="6"/>
      <c r="AA417" s="14" t="str">
        <f t="shared" si="13"/>
        <v/>
      </c>
      <c r="AB417" s="14" t="str">
        <f>IF(LEN($AA417)=0,"N",IF(LEN($AA417)&gt;1,"Error -- Availability entered in an incorrect format",IF($AA417='Control Panel'!$F$36,$AA417,IF($AA417='Control Panel'!$F$37,$AA417,IF($AA417='Control Panel'!$F$38,$AA417,IF($AA417='Control Panel'!$F$39,$AA417,IF($AA417='Control Panel'!$F$40,$AA417,IF($AA417='Control Panel'!$F$41,$AA417,"Error -- Availability entered in an incorrect format"))))))))</f>
        <v>N</v>
      </c>
    </row>
    <row r="418" spans="1:28" s="14" customFormat="1" x14ac:dyDescent="0.25">
      <c r="A418" s="7">
        <v>406</v>
      </c>
      <c r="B418" s="6"/>
      <c r="C418" s="11"/>
      <c r="D418" s="220"/>
      <c r="E418" s="11"/>
      <c r="F418" s="205" t="str">
        <f t="shared" si="12"/>
        <v>N/A</v>
      </c>
      <c r="G418" s="6"/>
      <c r="AA418" s="14" t="str">
        <f t="shared" si="13"/>
        <v/>
      </c>
      <c r="AB418" s="14" t="str">
        <f>IF(LEN($AA418)=0,"N",IF(LEN($AA418)&gt;1,"Error -- Availability entered in an incorrect format",IF($AA418='Control Panel'!$F$36,$AA418,IF($AA418='Control Panel'!$F$37,$AA418,IF($AA418='Control Panel'!$F$38,$AA418,IF($AA418='Control Panel'!$F$39,$AA418,IF($AA418='Control Panel'!$F$40,$AA418,IF($AA418='Control Panel'!$F$41,$AA418,"Error -- Availability entered in an incorrect format"))))))))</f>
        <v>N</v>
      </c>
    </row>
    <row r="419" spans="1:28" s="14" customFormat="1" x14ac:dyDescent="0.25">
      <c r="A419" s="7">
        <v>407</v>
      </c>
      <c r="B419" s="6"/>
      <c r="C419" s="11"/>
      <c r="D419" s="220"/>
      <c r="E419" s="11"/>
      <c r="F419" s="205" t="str">
        <f t="shared" si="12"/>
        <v>N/A</v>
      </c>
      <c r="G419" s="6"/>
      <c r="AA419" s="14" t="str">
        <f t="shared" si="13"/>
        <v/>
      </c>
      <c r="AB419" s="14" t="str">
        <f>IF(LEN($AA419)=0,"N",IF(LEN($AA419)&gt;1,"Error -- Availability entered in an incorrect format",IF($AA419='Control Panel'!$F$36,$AA419,IF($AA419='Control Panel'!$F$37,$AA419,IF($AA419='Control Panel'!$F$38,$AA419,IF($AA419='Control Panel'!$F$39,$AA419,IF($AA419='Control Panel'!$F$40,$AA419,IF($AA419='Control Panel'!$F$41,$AA419,"Error -- Availability entered in an incorrect format"))))))))</f>
        <v>N</v>
      </c>
    </row>
    <row r="420" spans="1:28" s="14" customFormat="1" x14ac:dyDescent="0.25">
      <c r="A420" s="7">
        <v>408</v>
      </c>
      <c r="B420" s="6"/>
      <c r="C420" s="11"/>
      <c r="D420" s="220"/>
      <c r="E420" s="11"/>
      <c r="F420" s="205" t="str">
        <f t="shared" si="12"/>
        <v>N/A</v>
      </c>
      <c r="G420" s="6"/>
      <c r="AA420" s="14" t="str">
        <f t="shared" si="13"/>
        <v/>
      </c>
      <c r="AB420" s="14" t="str">
        <f>IF(LEN($AA420)=0,"N",IF(LEN($AA420)&gt;1,"Error -- Availability entered in an incorrect format",IF($AA420='Control Panel'!$F$36,$AA420,IF($AA420='Control Panel'!$F$37,$AA420,IF($AA420='Control Panel'!$F$38,$AA420,IF($AA420='Control Panel'!$F$39,$AA420,IF($AA420='Control Panel'!$F$40,$AA420,IF($AA420='Control Panel'!$F$41,$AA420,"Error -- Availability entered in an incorrect format"))))))))</f>
        <v>N</v>
      </c>
    </row>
    <row r="421" spans="1:28" s="14" customFormat="1" x14ac:dyDescent="0.25">
      <c r="A421" s="7">
        <v>409</v>
      </c>
      <c r="B421" s="6"/>
      <c r="C421" s="11"/>
      <c r="D421" s="220"/>
      <c r="E421" s="11"/>
      <c r="F421" s="205" t="str">
        <f t="shared" si="12"/>
        <v>N/A</v>
      </c>
      <c r="G421" s="6"/>
      <c r="AA421" s="14" t="str">
        <f t="shared" si="13"/>
        <v/>
      </c>
      <c r="AB421" s="14" t="str">
        <f>IF(LEN($AA421)=0,"N",IF(LEN($AA421)&gt;1,"Error -- Availability entered in an incorrect format",IF($AA421='Control Panel'!$F$36,$AA421,IF($AA421='Control Panel'!$F$37,$AA421,IF($AA421='Control Panel'!$F$38,$AA421,IF($AA421='Control Panel'!$F$39,$AA421,IF($AA421='Control Panel'!$F$40,$AA421,IF($AA421='Control Panel'!$F$41,$AA421,"Error -- Availability entered in an incorrect format"))))))))</f>
        <v>N</v>
      </c>
    </row>
    <row r="422" spans="1:28" s="14" customFormat="1" x14ac:dyDescent="0.25">
      <c r="A422" s="7">
        <v>410</v>
      </c>
      <c r="B422" s="6"/>
      <c r="C422" s="11"/>
      <c r="D422" s="220"/>
      <c r="E422" s="11"/>
      <c r="F422" s="205" t="str">
        <f t="shared" si="12"/>
        <v>N/A</v>
      </c>
      <c r="G422" s="6"/>
      <c r="AA422" s="14" t="str">
        <f t="shared" si="13"/>
        <v/>
      </c>
      <c r="AB422" s="14" t="str">
        <f>IF(LEN($AA422)=0,"N",IF(LEN($AA422)&gt;1,"Error -- Availability entered in an incorrect format",IF($AA422='Control Panel'!$F$36,$AA422,IF($AA422='Control Panel'!$F$37,$AA422,IF($AA422='Control Panel'!$F$38,$AA422,IF($AA422='Control Panel'!$F$39,$AA422,IF($AA422='Control Panel'!$F$40,$AA422,IF($AA422='Control Panel'!$F$41,$AA422,"Error -- Availability entered in an incorrect format"))))))))</f>
        <v>N</v>
      </c>
    </row>
    <row r="423" spans="1:28" s="14" customFormat="1" x14ac:dyDescent="0.25">
      <c r="A423" s="7">
        <v>411</v>
      </c>
      <c r="B423" s="6"/>
      <c r="C423" s="11"/>
      <c r="D423" s="220"/>
      <c r="E423" s="11"/>
      <c r="F423" s="205" t="str">
        <f t="shared" si="12"/>
        <v>N/A</v>
      </c>
      <c r="G423" s="6"/>
      <c r="AA423" s="14" t="str">
        <f t="shared" si="13"/>
        <v/>
      </c>
      <c r="AB423" s="14" t="str">
        <f>IF(LEN($AA423)=0,"N",IF(LEN($AA423)&gt;1,"Error -- Availability entered in an incorrect format",IF($AA423='Control Panel'!$F$36,$AA423,IF($AA423='Control Panel'!$F$37,$AA423,IF($AA423='Control Panel'!$F$38,$AA423,IF($AA423='Control Panel'!$F$39,$AA423,IF($AA423='Control Panel'!$F$40,$AA423,IF($AA423='Control Panel'!$F$41,$AA423,"Error -- Availability entered in an incorrect format"))))))))</f>
        <v>N</v>
      </c>
    </row>
    <row r="424" spans="1:28" s="14" customFormat="1" x14ac:dyDescent="0.25">
      <c r="A424" s="7">
        <v>412</v>
      </c>
      <c r="B424" s="6"/>
      <c r="C424" s="11"/>
      <c r="D424" s="220"/>
      <c r="E424" s="11"/>
      <c r="F424" s="205" t="str">
        <f t="shared" si="12"/>
        <v>N/A</v>
      </c>
      <c r="G424" s="6"/>
      <c r="AA424" s="14" t="str">
        <f t="shared" si="13"/>
        <v/>
      </c>
      <c r="AB424" s="14" t="str">
        <f>IF(LEN($AA424)=0,"N",IF(LEN($AA424)&gt;1,"Error -- Availability entered in an incorrect format",IF($AA424='Control Panel'!$F$36,$AA424,IF($AA424='Control Panel'!$F$37,$AA424,IF($AA424='Control Panel'!$F$38,$AA424,IF($AA424='Control Panel'!$F$39,$AA424,IF($AA424='Control Panel'!$F$40,$AA424,IF($AA424='Control Panel'!$F$41,$AA424,"Error -- Availability entered in an incorrect format"))))))))</f>
        <v>N</v>
      </c>
    </row>
    <row r="425" spans="1:28" s="14" customFormat="1" x14ac:dyDescent="0.25">
      <c r="A425" s="7">
        <v>413</v>
      </c>
      <c r="B425" s="6"/>
      <c r="C425" s="11"/>
      <c r="D425" s="220"/>
      <c r="E425" s="11"/>
      <c r="F425" s="205" t="str">
        <f t="shared" si="12"/>
        <v>N/A</v>
      </c>
      <c r="G425" s="6"/>
      <c r="AA425" s="14" t="str">
        <f t="shared" si="13"/>
        <v/>
      </c>
      <c r="AB425" s="14" t="str">
        <f>IF(LEN($AA425)=0,"N",IF(LEN($AA425)&gt;1,"Error -- Availability entered in an incorrect format",IF($AA425='Control Panel'!$F$36,$AA425,IF($AA425='Control Panel'!$F$37,$AA425,IF($AA425='Control Panel'!$F$38,$AA425,IF($AA425='Control Panel'!$F$39,$AA425,IF($AA425='Control Panel'!$F$40,$AA425,IF($AA425='Control Panel'!$F$41,$AA425,"Error -- Availability entered in an incorrect format"))))))))</f>
        <v>N</v>
      </c>
    </row>
    <row r="426" spans="1:28" s="14" customFormat="1" x14ac:dyDescent="0.25">
      <c r="A426" s="7">
        <v>414</v>
      </c>
      <c r="B426" s="6"/>
      <c r="C426" s="11"/>
      <c r="D426" s="220"/>
      <c r="E426" s="11"/>
      <c r="F426" s="205" t="str">
        <f t="shared" si="12"/>
        <v>N/A</v>
      </c>
      <c r="G426" s="6"/>
      <c r="AA426" s="14" t="str">
        <f t="shared" si="13"/>
        <v/>
      </c>
      <c r="AB426" s="14" t="str">
        <f>IF(LEN($AA426)=0,"N",IF(LEN($AA426)&gt;1,"Error -- Availability entered in an incorrect format",IF($AA426='Control Panel'!$F$36,$AA426,IF($AA426='Control Panel'!$F$37,$AA426,IF($AA426='Control Panel'!$F$38,$AA426,IF($AA426='Control Panel'!$F$39,$AA426,IF($AA426='Control Panel'!$F$40,$AA426,IF($AA426='Control Panel'!$F$41,$AA426,"Error -- Availability entered in an incorrect format"))))))))</f>
        <v>N</v>
      </c>
    </row>
    <row r="427" spans="1:28" s="14" customFormat="1" x14ac:dyDescent="0.25">
      <c r="A427" s="7">
        <v>415</v>
      </c>
      <c r="B427" s="6"/>
      <c r="C427" s="11"/>
      <c r="D427" s="220"/>
      <c r="E427" s="11"/>
      <c r="F427" s="205" t="str">
        <f t="shared" si="12"/>
        <v>N/A</v>
      </c>
      <c r="G427" s="6"/>
      <c r="AA427" s="14" t="str">
        <f t="shared" si="13"/>
        <v/>
      </c>
      <c r="AB427" s="14" t="str">
        <f>IF(LEN($AA427)=0,"N",IF(LEN($AA427)&gt;1,"Error -- Availability entered in an incorrect format",IF($AA427='Control Panel'!$F$36,$AA427,IF($AA427='Control Panel'!$F$37,$AA427,IF($AA427='Control Panel'!$F$38,$AA427,IF($AA427='Control Panel'!$F$39,$AA427,IF($AA427='Control Panel'!$F$40,$AA427,IF($AA427='Control Panel'!$F$41,$AA427,"Error -- Availability entered in an incorrect format"))))))))</f>
        <v>N</v>
      </c>
    </row>
    <row r="428" spans="1:28" s="14" customFormat="1" x14ac:dyDescent="0.25">
      <c r="A428" s="7">
        <v>416</v>
      </c>
      <c r="B428" s="6"/>
      <c r="C428" s="11"/>
      <c r="D428" s="220"/>
      <c r="E428" s="11"/>
      <c r="F428" s="205" t="str">
        <f t="shared" si="12"/>
        <v>N/A</v>
      </c>
      <c r="G428" s="6"/>
      <c r="AA428" s="14" t="str">
        <f t="shared" si="13"/>
        <v/>
      </c>
      <c r="AB428" s="14" t="str">
        <f>IF(LEN($AA428)=0,"N",IF(LEN($AA428)&gt;1,"Error -- Availability entered in an incorrect format",IF($AA428='Control Panel'!$F$36,$AA428,IF($AA428='Control Panel'!$F$37,$AA428,IF($AA428='Control Panel'!$F$38,$AA428,IF($AA428='Control Panel'!$F$39,$AA428,IF($AA428='Control Panel'!$F$40,$AA428,IF($AA428='Control Panel'!$F$41,$AA428,"Error -- Availability entered in an incorrect format"))))))))</f>
        <v>N</v>
      </c>
    </row>
    <row r="429" spans="1:28" s="14" customFormat="1" x14ac:dyDescent="0.25">
      <c r="A429" s="7">
        <v>417</v>
      </c>
      <c r="B429" s="6"/>
      <c r="C429" s="11"/>
      <c r="D429" s="220"/>
      <c r="E429" s="11"/>
      <c r="F429" s="205" t="str">
        <f t="shared" si="12"/>
        <v>N/A</v>
      </c>
      <c r="G429" s="6"/>
      <c r="AA429" s="14" t="str">
        <f t="shared" si="13"/>
        <v/>
      </c>
      <c r="AB429" s="14" t="str">
        <f>IF(LEN($AA429)=0,"N",IF(LEN($AA429)&gt;1,"Error -- Availability entered in an incorrect format",IF($AA429='Control Panel'!$F$36,$AA429,IF($AA429='Control Panel'!$F$37,$AA429,IF($AA429='Control Panel'!$F$38,$AA429,IF($AA429='Control Panel'!$F$39,$AA429,IF($AA429='Control Panel'!$F$40,$AA429,IF($AA429='Control Panel'!$F$41,$AA429,"Error -- Availability entered in an incorrect format"))))))))</f>
        <v>N</v>
      </c>
    </row>
    <row r="430" spans="1:28" s="14" customFormat="1" x14ac:dyDescent="0.25">
      <c r="A430" s="7">
        <v>418</v>
      </c>
      <c r="B430" s="6"/>
      <c r="C430" s="11"/>
      <c r="D430" s="220"/>
      <c r="E430" s="11"/>
      <c r="F430" s="205" t="str">
        <f t="shared" si="12"/>
        <v>N/A</v>
      </c>
      <c r="G430" s="6"/>
      <c r="AA430" s="14" t="str">
        <f t="shared" si="13"/>
        <v/>
      </c>
      <c r="AB430" s="14" t="str">
        <f>IF(LEN($AA430)=0,"N",IF(LEN($AA430)&gt;1,"Error -- Availability entered in an incorrect format",IF($AA430='Control Panel'!$F$36,$AA430,IF($AA430='Control Panel'!$F$37,$AA430,IF($AA430='Control Panel'!$F$38,$AA430,IF($AA430='Control Panel'!$F$39,$AA430,IF($AA430='Control Panel'!$F$40,$AA430,IF($AA430='Control Panel'!$F$41,$AA430,"Error -- Availability entered in an incorrect format"))))))))</f>
        <v>N</v>
      </c>
    </row>
    <row r="431" spans="1:28" s="14" customFormat="1" x14ac:dyDescent="0.25">
      <c r="A431" s="7">
        <v>419</v>
      </c>
      <c r="B431" s="6"/>
      <c r="C431" s="11"/>
      <c r="D431" s="220"/>
      <c r="E431" s="11"/>
      <c r="F431" s="205" t="str">
        <f t="shared" si="12"/>
        <v>N/A</v>
      </c>
      <c r="G431" s="6"/>
      <c r="AA431" s="14" t="str">
        <f t="shared" si="13"/>
        <v/>
      </c>
      <c r="AB431" s="14" t="str">
        <f>IF(LEN($AA431)=0,"N",IF(LEN($AA431)&gt;1,"Error -- Availability entered in an incorrect format",IF($AA431='Control Panel'!$F$36,$AA431,IF($AA431='Control Panel'!$F$37,$AA431,IF($AA431='Control Panel'!$F$38,$AA431,IF($AA431='Control Panel'!$F$39,$AA431,IF($AA431='Control Panel'!$F$40,$AA431,IF($AA431='Control Panel'!$F$41,$AA431,"Error -- Availability entered in an incorrect format"))))))))</f>
        <v>N</v>
      </c>
    </row>
    <row r="432" spans="1:28" s="14" customFormat="1" x14ac:dyDescent="0.25">
      <c r="A432" s="7">
        <v>420</v>
      </c>
      <c r="B432" s="6"/>
      <c r="C432" s="11"/>
      <c r="D432" s="220"/>
      <c r="E432" s="11"/>
      <c r="F432" s="205" t="str">
        <f t="shared" si="12"/>
        <v>N/A</v>
      </c>
      <c r="G432" s="6"/>
      <c r="AA432" s="14" t="str">
        <f t="shared" si="13"/>
        <v/>
      </c>
      <c r="AB432" s="14" t="str">
        <f>IF(LEN($AA432)=0,"N",IF(LEN($AA432)&gt;1,"Error -- Availability entered in an incorrect format",IF($AA432='Control Panel'!$F$36,$AA432,IF($AA432='Control Panel'!$F$37,$AA432,IF($AA432='Control Panel'!$F$38,$AA432,IF($AA432='Control Panel'!$F$39,$AA432,IF($AA432='Control Panel'!$F$40,$AA432,IF($AA432='Control Panel'!$F$41,$AA432,"Error -- Availability entered in an incorrect format"))))))))</f>
        <v>N</v>
      </c>
    </row>
    <row r="433" spans="1:28" s="14" customFormat="1" x14ac:dyDescent="0.25">
      <c r="A433" s="7">
        <v>421</v>
      </c>
      <c r="B433" s="6"/>
      <c r="C433" s="11"/>
      <c r="D433" s="220"/>
      <c r="E433" s="11"/>
      <c r="F433" s="205" t="str">
        <f t="shared" si="12"/>
        <v>N/A</v>
      </c>
      <c r="G433" s="6"/>
      <c r="AA433" s="14" t="str">
        <f t="shared" si="13"/>
        <v/>
      </c>
      <c r="AB433" s="14" t="str">
        <f>IF(LEN($AA433)=0,"N",IF(LEN($AA433)&gt;1,"Error -- Availability entered in an incorrect format",IF($AA433='Control Panel'!$F$36,$AA433,IF($AA433='Control Panel'!$F$37,$AA433,IF($AA433='Control Panel'!$F$38,$AA433,IF($AA433='Control Panel'!$F$39,$AA433,IF($AA433='Control Panel'!$F$40,$AA433,IF($AA433='Control Panel'!$F$41,$AA433,"Error -- Availability entered in an incorrect format"))))))))</f>
        <v>N</v>
      </c>
    </row>
    <row r="434" spans="1:28" s="14" customFormat="1" x14ac:dyDescent="0.25">
      <c r="A434" s="7">
        <v>422</v>
      </c>
      <c r="B434" s="6"/>
      <c r="C434" s="11"/>
      <c r="D434" s="220"/>
      <c r="E434" s="11"/>
      <c r="F434" s="205" t="str">
        <f t="shared" si="12"/>
        <v>N/A</v>
      </c>
      <c r="G434" s="6"/>
      <c r="AA434" s="14" t="str">
        <f t="shared" si="13"/>
        <v/>
      </c>
      <c r="AB434" s="14" t="str">
        <f>IF(LEN($AA434)=0,"N",IF(LEN($AA434)&gt;1,"Error -- Availability entered in an incorrect format",IF($AA434='Control Panel'!$F$36,$AA434,IF($AA434='Control Panel'!$F$37,$AA434,IF($AA434='Control Panel'!$F$38,$AA434,IF($AA434='Control Panel'!$F$39,$AA434,IF($AA434='Control Panel'!$F$40,$AA434,IF($AA434='Control Panel'!$F$41,$AA434,"Error -- Availability entered in an incorrect format"))))))))</f>
        <v>N</v>
      </c>
    </row>
    <row r="435" spans="1:28" s="14" customFormat="1" x14ac:dyDescent="0.25">
      <c r="A435" s="7">
        <v>423</v>
      </c>
      <c r="B435" s="6"/>
      <c r="C435" s="11"/>
      <c r="D435" s="220"/>
      <c r="E435" s="11"/>
      <c r="F435" s="205" t="str">
        <f t="shared" si="12"/>
        <v>N/A</v>
      </c>
      <c r="G435" s="6"/>
      <c r="AA435" s="14" t="str">
        <f t="shared" si="13"/>
        <v/>
      </c>
      <c r="AB435" s="14" t="str">
        <f>IF(LEN($AA435)=0,"N",IF(LEN($AA435)&gt;1,"Error -- Availability entered in an incorrect format",IF($AA435='Control Panel'!$F$36,$AA435,IF($AA435='Control Panel'!$F$37,$AA435,IF($AA435='Control Panel'!$F$38,$AA435,IF($AA435='Control Panel'!$F$39,$AA435,IF($AA435='Control Panel'!$F$40,$AA435,IF($AA435='Control Panel'!$F$41,$AA435,"Error -- Availability entered in an incorrect format"))))))))</f>
        <v>N</v>
      </c>
    </row>
    <row r="436" spans="1:28" s="14" customFormat="1" x14ac:dyDescent="0.25">
      <c r="A436" s="7">
        <v>424</v>
      </c>
      <c r="B436" s="6"/>
      <c r="C436" s="11"/>
      <c r="D436" s="220"/>
      <c r="E436" s="11"/>
      <c r="F436" s="205" t="str">
        <f t="shared" si="12"/>
        <v>N/A</v>
      </c>
      <c r="G436" s="6"/>
      <c r="AA436" s="14" t="str">
        <f t="shared" si="13"/>
        <v/>
      </c>
      <c r="AB436" s="14" t="str">
        <f>IF(LEN($AA436)=0,"N",IF(LEN($AA436)&gt;1,"Error -- Availability entered in an incorrect format",IF($AA436='Control Panel'!$F$36,$AA436,IF($AA436='Control Panel'!$F$37,$AA436,IF($AA436='Control Panel'!$F$38,$AA436,IF($AA436='Control Panel'!$F$39,$AA436,IF($AA436='Control Panel'!$F$40,$AA436,IF($AA436='Control Panel'!$F$41,$AA436,"Error -- Availability entered in an incorrect format"))))))))</f>
        <v>N</v>
      </c>
    </row>
    <row r="437" spans="1:28" s="14" customFormat="1" x14ac:dyDescent="0.25">
      <c r="A437" s="7">
        <v>425</v>
      </c>
      <c r="B437" s="6"/>
      <c r="C437" s="11"/>
      <c r="D437" s="220"/>
      <c r="E437" s="11"/>
      <c r="F437" s="205" t="str">
        <f t="shared" si="12"/>
        <v>N/A</v>
      </c>
      <c r="G437" s="6"/>
      <c r="AA437" s="14" t="str">
        <f t="shared" si="13"/>
        <v/>
      </c>
      <c r="AB437" s="14" t="str">
        <f>IF(LEN($AA437)=0,"N",IF(LEN($AA437)&gt;1,"Error -- Availability entered in an incorrect format",IF($AA437='Control Panel'!$F$36,$AA437,IF($AA437='Control Panel'!$F$37,$AA437,IF($AA437='Control Panel'!$F$38,$AA437,IF($AA437='Control Panel'!$F$39,$AA437,IF($AA437='Control Panel'!$F$40,$AA437,IF($AA437='Control Panel'!$F$41,$AA437,"Error -- Availability entered in an incorrect format"))))))))</f>
        <v>N</v>
      </c>
    </row>
    <row r="438" spans="1:28" s="14" customFormat="1" x14ac:dyDescent="0.25">
      <c r="A438" s="7">
        <v>426</v>
      </c>
      <c r="B438" s="6"/>
      <c r="C438" s="11"/>
      <c r="D438" s="220"/>
      <c r="E438" s="11"/>
      <c r="F438" s="205" t="str">
        <f t="shared" si="12"/>
        <v>N/A</v>
      </c>
      <c r="G438" s="6"/>
      <c r="AA438" s="14" t="str">
        <f t="shared" si="13"/>
        <v/>
      </c>
      <c r="AB438" s="14" t="str">
        <f>IF(LEN($AA438)=0,"N",IF(LEN($AA438)&gt;1,"Error -- Availability entered in an incorrect format",IF($AA438='Control Panel'!$F$36,$AA438,IF($AA438='Control Panel'!$F$37,$AA438,IF($AA438='Control Panel'!$F$38,$AA438,IF($AA438='Control Panel'!$F$39,$AA438,IF($AA438='Control Panel'!$F$40,$AA438,IF($AA438='Control Panel'!$F$41,$AA438,"Error -- Availability entered in an incorrect format"))))))))</f>
        <v>N</v>
      </c>
    </row>
    <row r="439" spans="1:28" s="14" customFormat="1" x14ac:dyDescent="0.25">
      <c r="A439" s="7">
        <v>427</v>
      </c>
      <c r="B439" s="6"/>
      <c r="C439" s="11"/>
      <c r="D439" s="220"/>
      <c r="E439" s="11"/>
      <c r="F439" s="205" t="str">
        <f t="shared" si="12"/>
        <v>N/A</v>
      </c>
      <c r="G439" s="6"/>
      <c r="AA439" s="14" t="str">
        <f t="shared" si="13"/>
        <v/>
      </c>
      <c r="AB439" s="14" t="str">
        <f>IF(LEN($AA439)=0,"N",IF(LEN($AA439)&gt;1,"Error -- Availability entered in an incorrect format",IF($AA439='Control Panel'!$F$36,$AA439,IF($AA439='Control Panel'!$F$37,$AA439,IF($AA439='Control Panel'!$F$38,$AA439,IF($AA439='Control Panel'!$F$39,$AA439,IF($AA439='Control Panel'!$F$40,$AA439,IF($AA439='Control Panel'!$F$41,$AA439,"Error -- Availability entered in an incorrect format"))))))))</f>
        <v>N</v>
      </c>
    </row>
    <row r="440" spans="1:28" s="14" customFormat="1" x14ac:dyDescent="0.25">
      <c r="A440" s="7">
        <v>428</v>
      </c>
      <c r="B440" s="6"/>
      <c r="C440" s="11"/>
      <c r="D440" s="220"/>
      <c r="E440" s="11"/>
      <c r="F440" s="205" t="str">
        <f t="shared" si="12"/>
        <v>N/A</v>
      </c>
      <c r="G440" s="6"/>
      <c r="AA440" s="14" t="str">
        <f t="shared" si="13"/>
        <v/>
      </c>
      <c r="AB440" s="14" t="str">
        <f>IF(LEN($AA440)=0,"N",IF(LEN($AA440)&gt;1,"Error -- Availability entered in an incorrect format",IF($AA440='Control Panel'!$F$36,$AA440,IF($AA440='Control Panel'!$F$37,$AA440,IF($AA440='Control Panel'!$F$38,$AA440,IF($AA440='Control Panel'!$F$39,$AA440,IF($AA440='Control Panel'!$F$40,$AA440,IF($AA440='Control Panel'!$F$41,$AA440,"Error -- Availability entered in an incorrect format"))))))))</f>
        <v>N</v>
      </c>
    </row>
    <row r="441" spans="1:28" s="14" customFormat="1" x14ac:dyDescent="0.25">
      <c r="A441" s="7">
        <v>429</v>
      </c>
      <c r="B441" s="6"/>
      <c r="C441" s="11"/>
      <c r="D441" s="220"/>
      <c r="E441" s="11"/>
      <c r="F441" s="205" t="str">
        <f t="shared" si="12"/>
        <v>N/A</v>
      </c>
      <c r="G441" s="6"/>
      <c r="AA441" s="14" t="str">
        <f t="shared" si="13"/>
        <v/>
      </c>
      <c r="AB441" s="14" t="str">
        <f>IF(LEN($AA441)=0,"N",IF(LEN($AA441)&gt;1,"Error -- Availability entered in an incorrect format",IF($AA441='Control Panel'!$F$36,$AA441,IF($AA441='Control Panel'!$F$37,$AA441,IF($AA441='Control Panel'!$F$38,$AA441,IF($AA441='Control Panel'!$F$39,$AA441,IF($AA441='Control Panel'!$F$40,$AA441,IF($AA441='Control Panel'!$F$41,$AA441,"Error -- Availability entered in an incorrect format"))))))))</f>
        <v>N</v>
      </c>
    </row>
    <row r="442" spans="1:28" s="14" customFormat="1" x14ac:dyDescent="0.25">
      <c r="A442" s="7">
        <v>430</v>
      </c>
      <c r="B442" s="6"/>
      <c r="C442" s="11"/>
      <c r="D442" s="220"/>
      <c r="E442" s="11"/>
      <c r="F442" s="205" t="str">
        <f t="shared" si="12"/>
        <v>N/A</v>
      </c>
      <c r="G442" s="6"/>
      <c r="AA442" s="14" t="str">
        <f t="shared" si="13"/>
        <v/>
      </c>
      <c r="AB442" s="14" t="str">
        <f>IF(LEN($AA442)=0,"N",IF(LEN($AA442)&gt;1,"Error -- Availability entered in an incorrect format",IF($AA442='Control Panel'!$F$36,$AA442,IF($AA442='Control Panel'!$F$37,$AA442,IF($AA442='Control Panel'!$F$38,$AA442,IF($AA442='Control Panel'!$F$39,$AA442,IF($AA442='Control Panel'!$F$40,$AA442,IF($AA442='Control Panel'!$F$41,$AA442,"Error -- Availability entered in an incorrect format"))))))))</f>
        <v>N</v>
      </c>
    </row>
    <row r="443" spans="1:28" s="14" customFormat="1" x14ac:dyDescent="0.25">
      <c r="A443" s="7">
        <v>431</v>
      </c>
      <c r="B443" s="6"/>
      <c r="C443" s="11"/>
      <c r="D443" s="220"/>
      <c r="E443" s="11"/>
      <c r="F443" s="205" t="str">
        <f t="shared" si="12"/>
        <v>N/A</v>
      </c>
      <c r="G443" s="6"/>
      <c r="AA443" s="14" t="str">
        <f t="shared" si="13"/>
        <v/>
      </c>
      <c r="AB443" s="14" t="str">
        <f>IF(LEN($AA443)=0,"N",IF(LEN($AA443)&gt;1,"Error -- Availability entered in an incorrect format",IF($AA443='Control Panel'!$F$36,$AA443,IF($AA443='Control Panel'!$F$37,$AA443,IF($AA443='Control Panel'!$F$38,$AA443,IF($AA443='Control Panel'!$F$39,$AA443,IF($AA443='Control Panel'!$F$40,$AA443,IF($AA443='Control Panel'!$F$41,$AA443,"Error -- Availability entered in an incorrect format"))))))))</f>
        <v>N</v>
      </c>
    </row>
    <row r="444" spans="1:28" s="14" customFormat="1" x14ac:dyDescent="0.25">
      <c r="A444" s="7">
        <v>432</v>
      </c>
      <c r="B444" s="6"/>
      <c r="C444" s="11"/>
      <c r="D444" s="220"/>
      <c r="E444" s="11"/>
      <c r="F444" s="205" t="str">
        <f t="shared" si="12"/>
        <v>N/A</v>
      </c>
      <c r="G444" s="6"/>
      <c r="AA444" s="14" t="str">
        <f t="shared" si="13"/>
        <v/>
      </c>
      <c r="AB444" s="14" t="str">
        <f>IF(LEN($AA444)=0,"N",IF(LEN($AA444)&gt;1,"Error -- Availability entered in an incorrect format",IF($AA444='Control Panel'!$F$36,$AA444,IF($AA444='Control Panel'!$F$37,$AA444,IF($AA444='Control Panel'!$F$38,$AA444,IF($AA444='Control Panel'!$F$39,$AA444,IF($AA444='Control Panel'!$F$40,$AA444,IF($AA444='Control Panel'!$F$41,$AA444,"Error -- Availability entered in an incorrect format"))))))))</f>
        <v>N</v>
      </c>
    </row>
    <row r="445" spans="1:28" s="14" customFormat="1" x14ac:dyDescent="0.25">
      <c r="A445" s="7">
        <v>433</v>
      </c>
      <c r="B445" s="6"/>
      <c r="C445" s="11"/>
      <c r="D445" s="220"/>
      <c r="E445" s="11"/>
      <c r="F445" s="205" t="str">
        <f t="shared" si="12"/>
        <v>N/A</v>
      </c>
      <c r="G445" s="6"/>
      <c r="AA445" s="14" t="str">
        <f t="shared" si="13"/>
        <v/>
      </c>
      <c r="AB445" s="14" t="str">
        <f>IF(LEN($AA445)=0,"N",IF(LEN($AA445)&gt;1,"Error -- Availability entered in an incorrect format",IF($AA445='Control Panel'!$F$36,$AA445,IF($AA445='Control Panel'!$F$37,$AA445,IF($AA445='Control Panel'!$F$38,$AA445,IF($AA445='Control Panel'!$F$39,$AA445,IF($AA445='Control Panel'!$F$40,$AA445,IF($AA445='Control Panel'!$F$41,$AA445,"Error -- Availability entered in an incorrect format"))))))))</f>
        <v>N</v>
      </c>
    </row>
    <row r="446" spans="1:28" s="14" customFormat="1" x14ac:dyDescent="0.25">
      <c r="A446" s="7">
        <v>434</v>
      </c>
      <c r="B446" s="6"/>
      <c r="C446" s="11"/>
      <c r="D446" s="220"/>
      <c r="E446" s="11"/>
      <c r="F446" s="205" t="str">
        <f t="shared" si="12"/>
        <v>N/A</v>
      </c>
      <c r="G446" s="6"/>
      <c r="AA446" s="14" t="str">
        <f t="shared" si="13"/>
        <v/>
      </c>
      <c r="AB446" s="14" t="str">
        <f>IF(LEN($AA446)=0,"N",IF(LEN($AA446)&gt;1,"Error -- Availability entered in an incorrect format",IF($AA446='Control Panel'!$F$36,$AA446,IF($AA446='Control Panel'!$F$37,$AA446,IF($AA446='Control Panel'!$F$38,$AA446,IF($AA446='Control Panel'!$F$39,$AA446,IF($AA446='Control Panel'!$F$40,$AA446,IF($AA446='Control Panel'!$F$41,$AA446,"Error -- Availability entered in an incorrect format"))))))))</f>
        <v>N</v>
      </c>
    </row>
    <row r="447" spans="1:28" s="14" customFormat="1" x14ac:dyDescent="0.25">
      <c r="A447" s="7">
        <v>435</v>
      </c>
      <c r="B447" s="6"/>
      <c r="C447" s="11"/>
      <c r="D447" s="220"/>
      <c r="E447" s="11"/>
      <c r="F447" s="205" t="str">
        <f t="shared" si="12"/>
        <v>N/A</v>
      </c>
      <c r="G447" s="6"/>
      <c r="AA447" s="14" t="str">
        <f t="shared" si="13"/>
        <v/>
      </c>
      <c r="AB447" s="14" t="str">
        <f>IF(LEN($AA447)=0,"N",IF(LEN($AA447)&gt;1,"Error -- Availability entered in an incorrect format",IF($AA447='Control Panel'!$F$36,$AA447,IF($AA447='Control Panel'!$F$37,$AA447,IF($AA447='Control Panel'!$F$38,$AA447,IF($AA447='Control Panel'!$F$39,$AA447,IF($AA447='Control Panel'!$F$40,$AA447,IF($AA447='Control Panel'!$F$41,$AA447,"Error -- Availability entered in an incorrect format"))))))))</f>
        <v>N</v>
      </c>
    </row>
    <row r="448" spans="1:28" s="14" customFormat="1" x14ac:dyDescent="0.25">
      <c r="A448" s="7">
        <v>436</v>
      </c>
      <c r="B448" s="6"/>
      <c r="C448" s="11"/>
      <c r="D448" s="220"/>
      <c r="E448" s="11"/>
      <c r="F448" s="205" t="str">
        <f t="shared" si="12"/>
        <v>N/A</v>
      </c>
      <c r="G448" s="6"/>
      <c r="AA448" s="14" t="str">
        <f t="shared" si="13"/>
        <v/>
      </c>
      <c r="AB448" s="14" t="str">
        <f>IF(LEN($AA448)=0,"N",IF(LEN($AA448)&gt;1,"Error -- Availability entered in an incorrect format",IF($AA448='Control Panel'!$F$36,$AA448,IF($AA448='Control Panel'!$F$37,$AA448,IF($AA448='Control Panel'!$F$38,$AA448,IF($AA448='Control Panel'!$F$39,$AA448,IF($AA448='Control Panel'!$F$40,$AA448,IF($AA448='Control Panel'!$F$41,$AA448,"Error -- Availability entered in an incorrect format"))))))))</f>
        <v>N</v>
      </c>
    </row>
    <row r="449" spans="1:28" s="14" customFormat="1" x14ac:dyDescent="0.25">
      <c r="A449" s="7">
        <v>437</v>
      </c>
      <c r="B449" s="6"/>
      <c r="C449" s="11"/>
      <c r="D449" s="220"/>
      <c r="E449" s="11"/>
      <c r="F449" s="205" t="str">
        <f t="shared" si="12"/>
        <v>N/A</v>
      </c>
      <c r="G449" s="6"/>
      <c r="AA449" s="14" t="str">
        <f t="shared" si="13"/>
        <v/>
      </c>
      <c r="AB449" s="14" t="str">
        <f>IF(LEN($AA449)=0,"N",IF(LEN($AA449)&gt;1,"Error -- Availability entered in an incorrect format",IF($AA449='Control Panel'!$F$36,$AA449,IF($AA449='Control Panel'!$F$37,$AA449,IF($AA449='Control Panel'!$F$38,$AA449,IF($AA449='Control Panel'!$F$39,$AA449,IF($AA449='Control Panel'!$F$40,$AA449,IF($AA449='Control Panel'!$F$41,$AA449,"Error -- Availability entered in an incorrect format"))))))))</f>
        <v>N</v>
      </c>
    </row>
    <row r="450" spans="1:28" s="14" customFormat="1" x14ac:dyDescent="0.25">
      <c r="A450" s="7">
        <v>438</v>
      </c>
      <c r="B450" s="6"/>
      <c r="C450" s="11"/>
      <c r="D450" s="220"/>
      <c r="E450" s="11"/>
      <c r="F450" s="205" t="str">
        <f t="shared" si="12"/>
        <v>N/A</v>
      </c>
      <c r="G450" s="6"/>
      <c r="AA450" s="14" t="str">
        <f t="shared" si="13"/>
        <v/>
      </c>
      <c r="AB450" s="14" t="str">
        <f>IF(LEN($AA450)=0,"N",IF(LEN($AA450)&gt;1,"Error -- Availability entered in an incorrect format",IF($AA450='Control Panel'!$F$36,$AA450,IF($AA450='Control Panel'!$F$37,$AA450,IF($AA450='Control Panel'!$F$38,$AA450,IF($AA450='Control Panel'!$F$39,$AA450,IF($AA450='Control Panel'!$F$40,$AA450,IF($AA450='Control Panel'!$F$41,$AA450,"Error -- Availability entered in an incorrect format"))))))))</f>
        <v>N</v>
      </c>
    </row>
    <row r="451" spans="1:28" s="14" customFormat="1" x14ac:dyDescent="0.25">
      <c r="A451" s="7">
        <v>439</v>
      </c>
      <c r="B451" s="6"/>
      <c r="C451" s="11"/>
      <c r="D451" s="220"/>
      <c r="E451" s="11"/>
      <c r="F451" s="205" t="str">
        <f t="shared" si="12"/>
        <v>N/A</v>
      </c>
      <c r="G451" s="6"/>
      <c r="AA451" s="14" t="str">
        <f t="shared" si="13"/>
        <v/>
      </c>
      <c r="AB451" s="14" t="str">
        <f>IF(LEN($AA451)=0,"N",IF(LEN($AA451)&gt;1,"Error -- Availability entered in an incorrect format",IF($AA451='Control Panel'!$F$36,$AA451,IF($AA451='Control Panel'!$F$37,$AA451,IF($AA451='Control Panel'!$F$38,$AA451,IF($AA451='Control Panel'!$F$39,$AA451,IF($AA451='Control Panel'!$F$40,$AA451,IF($AA451='Control Panel'!$F$41,$AA451,"Error -- Availability entered in an incorrect format"))))))))</f>
        <v>N</v>
      </c>
    </row>
    <row r="452" spans="1:28" s="14" customFormat="1" x14ac:dyDescent="0.25">
      <c r="A452" s="7">
        <v>440</v>
      </c>
      <c r="B452" s="6"/>
      <c r="C452" s="11"/>
      <c r="D452" s="220"/>
      <c r="E452" s="11"/>
      <c r="F452" s="205" t="str">
        <f t="shared" si="12"/>
        <v>N/A</v>
      </c>
      <c r="G452" s="6"/>
      <c r="AA452" s="14" t="str">
        <f t="shared" si="13"/>
        <v/>
      </c>
      <c r="AB452" s="14" t="str">
        <f>IF(LEN($AA452)=0,"N",IF(LEN($AA452)&gt;1,"Error -- Availability entered in an incorrect format",IF($AA452='Control Panel'!$F$36,$AA452,IF($AA452='Control Panel'!$F$37,$AA452,IF($AA452='Control Panel'!$F$38,$AA452,IF($AA452='Control Panel'!$F$39,$AA452,IF($AA452='Control Panel'!$F$40,$AA452,IF($AA452='Control Panel'!$F$41,$AA452,"Error -- Availability entered in an incorrect format"))))))))</f>
        <v>N</v>
      </c>
    </row>
    <row r="453" spans="1:28" s="14" customFormat="1" x14ac:dyDescent="0.25">
      <c r="A453" s="7">
        <v>441</v>
      </c>
      <c r="B453" s="6"/>
      <c r="C453" s="11"/>
      <c r="D453" s="220"/>
      <c r="E453" s="11"/>
      <c r="F453" s="205" t="str">
        <f t="shared" si="12"/>
        <v>N/A</v>
      </c>
      <c r="G453" s="6"/>
      <c r="AA453" s="14" t="str">
        <f t="shared" si="13"/>
        <v/>
      </c>
      <c r="AB453" s="14" t="str">
        <f>IF(LEN($AA453)=0,"N",IF(LEN($AA453)&gt;1,"Error -- Availability entered in an incorrect format",IF($AA453='Control Panel'!$F$36,$AA453,IF($AA453='Control Panel'!$F$37,$AA453,IF($AA453='Control Panel'!$F$38,$AA453,IF($AA453='Control Panel'!$F$39,$AA453,IF($AA453='Control Panel'!$F$40,$AA453,IF($AA453='Control Panel'!$F$41,$AA453,"Error -- Availability entered in an incorrect format"))))))))</f>
        <v>N</v>
      </c>
    </row>
    <row r="454" spans="1:28" s="14" customFormat="1" x14ac:dyDescent="0.25">
      <c r="A454" s="7">
        <v>442</v>
      </c>
      <c r="B454" s="6"/>
      <c r="C454" s="11"/>
      <c r="D454" s="220"/>
      <c r="E454" s="11"/>
      <c r="F454" s="205" t="str">
        <f t="shared" si="12"/>
        <v>N/A</v>
      </c>
      <c r="G454" s="6"/>
      <c r="AA454" s="14" t="str">
        <f t="shared" si="13"/>
        <v/>
      </c>
      <c r="AB454" s="14" t="str">
        <f>IF(LEN($AA454)=0,"N",IF(LEN($AA454)&gt;1,"Error -- Availability entered in an incorrect format",IF($AA454='Control Panel'!$F$36,$AA454,IF($AA454='Control Panel'!$F$37,$AA454,IF($AA454='Control Panel'!$F$38,$AA454,IF($AA454='Control Panel'!$F$39,$AA454,IF($AA454='Control Panel'!$F$40,$AA454,IF($AA454='Control Panel'!$F$41,$AA454,"Error -- Availability entered in an incorrect format"))))))))</f>
        <v>N</v>
      </c>
    </row>
    <row r="455" spans="1:28" s="14" customFormat="1" x14ac:dyDescent="0.25">
      <c r="A455" s="7">
        <v>443</v>
      </c>
      <c r="B455" s="6"/>
      <c r="C455" s="11"/>
      <c r="D455" s="220"/>
      <c r="E455" s="11"/>
      <c r="F455" s="205" t="str">
        <f t="shared" si="12"/>
        <v>N/A</v>
      </c>
      <c r="G455" s="6"/>
      <c r="AA455" s="14" t="str">
        <f t="shared" si="13"/>
        <v/>
      </c>
      <c r="AB455" s="14" t="str">
        <f>IF(LEN($AA455)=0,"N",IF(LEN($AA455)&gt;1,"Error -- Availability entered in an incorrect format",IF($AA455='Control Panel'!$F$36,$AA455,IF($AA455='Control Panel'!$F$37,$AA455,IF($AA455='Control Panel'!$F$38,$AA455,IF($AA455='Control Panel'!$F$39,$AA455,IF($AA455='Control Panel'!$F$40,$AA455,IF($AA455='Control Panel'!$F$41,$AA455,"Error -- Availability entered in an incorrect format"))))))))</f>
        <v>N</v>
      </c>
    </row>
    <row r="456" spans="1:28" s="14" customFormat="1" x14ac:dyDescent="0.25">
      <c r="A456" s="7">
        <v>444</v>
      </c>
      <c r="B456" s="6"/>
      <c r="C456" s="11"/>
      <c r="D456" s="220"/>
      <c r="E456" s="11"/>
      <c r="F456" s="205" t="str">
        <f t="shared" si="12"/>
        <v>N/A</v>
      </c>
      <c r="G456" s="6"/>
      <c r="AA456" s="14" t="str">
        <f t="shared" si="13"/>
        <v/>
      </c>
      <c r="AB456" s="14" t="str">
        <f>IF(LEN($AA456)=0,"N",IF(LEN($AA456)&gt;1,"Error -- Availability entered in an incorrect format",IF($AA456='Control Panel'!$F$36,$AA456,IF($AA456='Control Panel'!$F$37,$AA456,IF($AA456='Control Panel'!$F$38,$AA456,IF($AA456='Control Panel'!$F$39,$AA456,IF($AA456='Control Panel'!$F$40,$AA456,IF($AA456='Control Panel'!$F$41,$AA456,"Error -- Availability entered in an incorrect format"))))))))</f>
        <v>N</v>
      </c>
    </row>
    <row r="457" spans="1:28" s="14" customFormat="1" x14ac:dyDescent="0.25">
      <c r="A457" s="7">
        <v>445</v>
      </c>
      <c r="B457" s="6"/>
      <c r="C457" s="11"/>
      <c r="D457" s="220"/>
      <c r="E457" s="11"/>
      <c r="F457" s="205" t="str">
        <f t="shared" si="12"/>
        <v>N/A</v>
      </c>
      <c r="G457" s="6"/>
      <c r="AA457" s="14" t="str">
        <f t="shared" si="13"/>
        <v/>
      </c>
      <c r="AB457" s="14" t="str">
        <f>IF(LEN($AA457)=0,"N",IF(LEN($AA457)&gt;1,"Error -- Availability entered in an incorrect format",IF($AA457='Control Panel'!$F$36,$AA457,IF($AA457='Control Panel'!$F$37,$AA457,IF($AA457='Control Panel'!$F$38,$AA457,IF($AA457='Control Panel'!$F$39,$AA457,IF($AA457='Control Panel'!$F$40,$AA457,IF($AA457='Control Panel'!$F$41,$AA457,"Error -- Availability entered in an incorrect format"))))))))</f>
        <v>N</v>
      </c>
    </row>
    <row r="458" spans="1:28" s="14" customFormat="1" x14ac:dyDescent="0.25">
      <c r="A458" s="7">
        <v>446</v>
      </c>
      <c r="B458" s="6"/>
      <c r="C458" s="11"/>
      <c r="D458" s="220"/>
      <c r="E458" s="11"/>
      <c r="F458" s="205" t="str">
        <f t="shared" si="12"/>
        <v>N/A</v>
      </c>
      <c r="G458" s="6"/>
      <c r="AA458" s="14" t="str">
        <f t="shared" si="13"/>
        <v/>
      </c>
      <c r="AB458" s="14" t="str">
        <f>IF(LEN($AA458)=0,"N",IF(LEN($AA458)&gt;1,"Error -- Availability entered in an incorrect format",IF($AA458='Control Panel'!$F$36,$AA458,IF($AA458='Control Panel'!$F$37,$AA458,IF($AA458='Control Panel'!$F$38,$AA458,IF($AA458='Control Panel'!$F$39,$AA458,IF($AA458='Control Panel'!$F$40,$AA458,IF($AA458='Control Panel'!$F$41,$AA458,"Error -- Availability entered in an incorrect format"))))))))</f>
        <v>N</v>
      </c>
    </row>
    <row r="459" spans="1:28" s="14" customFormat="1" x14ac:dyDescent="0.25">
      <c r="A459" s="7">
        <v>447</v>
      </c>
      <c r="B459" s="6"/>
      <c r="C459" s="11"/>
      <c r="D459" s="220"/>
      <c r="E459" s="11"/>
      <c r="F459" s="205" t="str">
        <f t="shared" si="12"/>
        <v>N/A</v>
      </c>
      <c r="G459" s="6"/>
      <c r="AA459" s="14" t="str">
        <f t="shared" si="13"/>
        <v/>
      </c>
      <c r="AB459" s="14" t="str">
        <f>IF(LEN($AA459)=0,"N",IF(LEN($AA459)&gt;1,"Error -- Availability entered in an incorrect format",IF($AA459='Control Panel'!$F$36,$AA459,IF($AA459='Control Panel'!$F$37,$AA459,IF($AA459='Control Panel'!$F$38,$AA459,IF($AA459='Control Panel'!$F$39,$AA459,IF($AA459='Control Panel'!$F$40,$AA459,IF($AA459='Control Panel'!$F$41,$AA459,"Error -- Availability entered in an incorrect format"))))))))</f>
        <v>N</v>
      </c>
    </row>
    <row r="460" spans="1:28" s="14" customFormat="1" x14ac:dyDescent="0.25">
      <c r="A460" s="7">
        <v>448</v>
      </c>
      <c r="B460" s="6"/>
      <c r="C460" s="11"/>
      <c r="D460" s="220"/>
      <c r="E460" s="11"/>
      <c r="F460" s="205" t="str">
        <f t="shared" si="12"/>
        <v>N/A</v>
      </c>
      <c r="G460" s="6"/>
      <c r="AA460" s="14" t="str">
        <f t="shared" si="13"/>
        <v/>
      </c>
      <c r="AB460" s="14" t="str">
        <f>IF(LEN($AA460)=0,"N",IF(LEN($AA460)&gt;1,"Error -- Availability entered in an incorrect format",IF($AA460='Control Panel'!$F$36,$AA460,IF($AA460='Control Panel'!$F$37,$AA460,IF($AA460='Control Panel'!$F$38,$AA460,IF($AA460='Control Panel'!$F$39,$AA460,IF($AA460='Control Panel'!$F$40,$AA460,IF($AA460='Control Panel'!$F$41,$AA460,"Error -- Availability entered in an incorrect format"))))))))</f>
        <v>N</v>
      </c>
    </row>
    <row r="461" spans="1:28" s="14" customFormat="1" x14ac:dyDescent="0.25">
      <c r="A461" s="7">
        <v>449</v>
      </c>
      <c r="B461" s="6"/>
      <c r="C461" s="11"/>
      <c r="D461" s="220"/>
      <c r="E461" s="11"/>
      <c r="F461" s="205" t="str">
        <f t="shared" si="12"/>
        <v>N/A</v>
      </c>
      <c r="G461" s="6"/>
      <c r="AA461" s="14" t="str">
        <f t="shared" si="13"/>
        <v/>
      </c>
      <c r="AB461" s="14" t="str">
        <f>IF(LEN($AA461)=0,"N",IF(LEN($AA461)&gt;1,"Error -- Availability entered in an incorrect format",IF($AA461='Control Panel'!$F$36,$AA461,IF($AA461='Control Panel'!$F$37,$AA461,IF($AA461='Control Panel'!$F$38,$AA461,IF($AA461='Control Panel'!$F$39,$AA461,IF($AA461='Control Panel'!$F$40,$AA461,IF($AA461='Control Panel'!$F$41,$AA461,"Error -- Availability entered in an incorrect format"))))))))</f>
        <v>N</v>
      </c>
    </row>
    <row r="462" spans="1:28" s="14" customFormat="1" x14ac:dyDescent="0.25">
      <c r="A462" s="7">
        <v>450</v>
      </c>
      <c r="B462" s="6"/>
      <c r="C462" s="11"/>
      <c r="D462" s="220"/>
      <c r="E462" s="11"/>
      <c r="F462" s="205" t="str">
        <f t="shared" ref="F462:F525" si="14">IF($D$10=$A$9,"N/A",$D$10)</f>
        <v>N/A</v>
      </c>
      <c r="G462" s="6"/>
      <c r="AA462" s="14" t="str">
        <f t="shared" ref="AA462:AA525" si="15">TRIM($D462)</f>
        <v/>
      </c>
      <c r="AB462" s="14" t="str">
        <f>IF(LEN($AA462)=0,"N",IF(LEN($AA462)&gt;1,"Error -- Availability entered in an incorrect format",IF($AA462='Control Panel'!$F$36,$AA462,IF($AA462='Control Panel'!$F$37,$AA462,IF($AA462='Control Panel'!$F$38,$AA462,IF($AA462='Control Panel'!$F$39,$AA462,IF($AA462='Control Panel'!$F$40,$AA462,IF($AA462='Control Panel'!$F$41,$AA462,"Error -- Availability entered in an incorrect format"))))))))</f>
        <v>N</v>
      </c>
    </row>
    <row r="463" spans="1:28" s="14" customFormat="1" x14ac:dyDescent="0.25">
      <c r="A463" s="7">
        <v>451</v>
      </c>
      <c r="B463" s="6"/>
      <c r="C463" s="11"/>
      <c r="D463" s="220"/>
      <c r="E463" s="11"/>
      <c r="F463" s="205" t="str">
        <f t="shared" si="14"/>
        <v>N/A</v>
      </c>
      <c r="G463" s="6"/>
      <c r="AA463" s="14" t="str">
        <f t="shared" si="15"/>
        <v/>
      </c>
      <c r="AB463" s="14" t="str">
        <f>IF(LEN($AA463)=0,"N",IF(LEN($AA463)&gt;1,"Error -- Availability entered in an incorrect format",IF($AA463='Control Panel'!$F$36,$AA463,IF($AA463='Control Panel'!$F$37,$AA463,IF($AA463='Control Panel'!$F$38,$AA463,IF($AA463='Control Panel'!$F$39,$AA463,IF($AA463='Control Panel'!$F$40,$AA463,IF($AA463='Control Panel'!$F$41,$AA463,"Error -- Availability entered in an incorrect format"))))))))</f>
        <v>N</v>
      </c>
    </row>
    <row r="464" spans="1:28" s="14" customFormat="1" x14ac:dyDescent="0.25">
      <c r="A464" s="7">
        <v>452</v>
      </c>
      <c r="B464" s="6"/>
      <c r="C464" s="11"/>
      <c r="D464" s="220"/>
      <c r="E464" s="11"/>
      <c r="F464" s="205" t="str">
        <f t="shared" si="14"/>
        <v>N/A</v>
      </c>
      <c r="G464" s="6"/>
      <c r="AA464" s="14" t="str">
        <f t="shared" si="15"/>
        <v/>
      </c>
      <c r="AB464" s="14" t="str">
        <f>IF(LEN($AA464)=0,"N",IF(LEN($AA464)&gt;1,"Error -- Availability entered in an incorrect format",IF($AA464='Control Panel'!$F$36,$AA464,IF($AA464='Control Panel'!$F$37,$AA464,IF($AA464='Control Panel'!$F$38,$AA464,IF($AA464='Control Panel'!$F$39,$AA464,IF($AA464='Control Panel'!$F$40,$AA464,IF($AA464='Control Panel'!$F$41,$AA464,"Error -- Availability entered in an incorrect format"))))))))</f>
        <v>N</v>
      </c>
    </row>
    <row r="465" spans="1:28" s="14" customFormat="1" x14ac:dyDescent="0.25">
      <c r="A465" s="7">
        <v>453</v>
      </c>
      <c r="B465" s="6"/>
      <c r="C465" s="11"/>
      <c r="D465" s="220"/>
      <c r="E465" s="11"/>
      <c r="F465" s="205" t="str">
        <f t="shared" si="14"/>
        <v>N/A</v>
      </c>
      <c r="G465" s="6"/>
      <c r="AA465" s="14" t="str">
        <f t="shared" si="15"/>
        <v/>
      </c>
      <c r="AB465" s="14" t="str">
        <f>IF(LEN($AA465)=0,"N",IF(LEN($AA465)&gt;1,"Error -- Availability entered in an incorrect format",IF($AA465='Control Panel'!$F$36,$AA465,IF($AA465='Control Panel'!$F$37,$AA465,IF($AA465='Control Panel'!$F$38,$AA465,IF($AA465='Control Panel'!$F$39,$AA465,IF($AA465='Control Panel'!$F$40,$AA465,IF($AA465='Control Panel'!$F$41,$AA465,"Error -- Availability entered in an incorrect format"))))))))</f>
        <v>N</v>
      </c>
    </row>
    <row r="466" spans="1:28" s="14" customFormat="1" x14ac:dyDescent="0.25">
      <c r="A466" s="7">
        <v>454</v>
      </c>
      <c r="B466" s="6"/>
      <c r="C466" s="11"/>
      <c r="D466" s="220"/>
      <c r="E466" s="11"/>
      <c r="F466" s="205" t="str">
        <f t="shared" si="14"/>
        <v>N/A</v>
      </c>
      <c r="G466" s="6"/>
      <c r="AA466" s="14" t="str">
        <f t="shared" si="15"/>
        <v/>
      </c>
      <c r="AB466" s="14" t="str">
        <f>IF(LEN($AA466)=0,"N",IF(LEN($AA466)&gt;1,"Error -- Availability entered in an incorrect format",IF($AA466='Control Panel'!$F$36,$AA466,IF($AA466='Control Panel'!$F$37,$AA466,IF($AA466='Control Panel'!$F$38,$AA466,IF($AA466='Control Panel'!$F$39,$AA466,IF($AA466='Control Panel'!$F$40,$AA466,IF($AA466='Control Panel'!$F$41,$AA466,"Error -- Availability entered in an incorrect format"))))))))</f>
        <v>N</v>
      </c>
    </row>
    <row r="467" spans="1:28" s="14" customFormat="1" x14ac:dyDescent="0.25">
      <c r="A467" s="7">
        <v>455</v>
      </c>
      <c r="B467" s="6"/>
      <c r="C467" s="11"/>
      <c r="D467" s="220"/>
      <c r="E467" s="11"/>
      <c r="F467" s="205" t="str">
        <f t="shared" si="14"/>
        <v>N/A</v>
      </c>
      <c r="G467" s="6"/>
      <c r="AA467" s="14" t="str">
        <f t="shared" si="15"/>
        <v/>
      </c>
      <c r="AB467" s="14" t="str">
        <f>IF(LEN($AA467)=0,"N",IF(LEN($AA467)&gt;1,"Error -- Availability entered in an incorrect format",IF($AA467='Control Panel'!$F$36,$AA467,IF($AA467='Control Panel'!$F$37,$AA467,IF($AA467='Control Panel'!$F$38,$AA467,IF($AA467='Control Panel'!$F$39,$AA467,IF($AA467='Control Panel'!$F$40,$AA467,IF($AA467='Control Panel'!$F$41,$AA467,"Error -- Availability entered in an incorrect format"))))))))</f>
        <v>N</v>
      </c>
    </row>
    <row r="468" spans="1:28" s="14" customFormat="1" x14ac:dyDescent="0.25">
      <c r="A468" s="7">
        <v>456</v>
      </c>
      <c r="B468" s="6"/>
      <c r="C468" s="11"/>
      <c r="D468" s="220"/>
      <c r="E468" s="11"/>
      <c r="F468" s="205" t="str">
        <f t="shared" si="14"/>
        <v>N/A</v>
      </c>
      <c r="G468" s="6"/>
      <c r="AA468" s="14" t="str">
        <f t="shared" si="15"/>
        <v/>
      </c>
      <c r="AB468" s="14" t="str">
        <f>IF(LEN($AA468)=0,"N",IF(LEN($AA468)&gt;1,"Error -- Availability entered in an incorrect format",IF($AA468='Control Panel'!$F$36,$AA468,IF($AA468='Control Panel'!$F$37,$AA468,IF($AA468='Control Panel'!$F$38,$AA468,IF($AA468='Control Panel'!$F$39,$AA468,IF($AA468='Control Panel'!$F$40,$AA468,IF($AA468='Control Panel'!$F$41,$AA468,"Error -- Availability entered in an incorrect format"))))))))</f>
        <v>N</v>
      </c>
    </row>
    <row r="469" spans="1:28" s="14" customFormat="1" x14ac:dyDescent="0.25">
      <c r="A469" s="7">
        <v>457</v>
      </c>
      <c r="B469" s="6"/>
      <c r="C469" s="11"/>
      <c r="D469" s="220"/>
      <c r="E469" s="11"/>
      <c r="F469" s="205" t="str">
        <f t="shared" si="14"/>
        <v>N/A</v>
      </c>
      <c r="G469" s="6"/>
      <c r="AA469" s="14" t="str">
        <f t="shared" si="15"/>
        <v/>
      </c>
      <c r="AB469" s="14" t="str">
        <f>IF(LEN($AA469)=0,"N",IF(LEN($AA469)&gt;1,"Error -- Availability entered in an incorrect format",IF($AA469='Control Panel'!$F$36,$AA469,IF($AA469='Control Panel'!$F$37,$AA469,IF($AA469='Control Panel'!$F$38,$AA469,IF($AA469='Control Panel'!$F$39,$AA469,IF($AA469='Control Panel'!$F$40,$AA469,IF($AA469='Control Panel'!$F$41,$AA469,"Error -- Availability entered in an incorrect format"))))))))</f>
        <v>N</v>
      </c>
    </row>
    <row r="470" spans="1:28" s="14" customFormat="1" x14ac:dyDescent="0.25">
      <c r="A470" s="7">
        <v>458</v>
      </c>
      <c r="B470" s="6"/>
      <c r="C470" s="11"/>
      <c r="D470" s="220"/>
      <c r="E470" s="11"/>
      <c r="F470" s="205" t="str">
        <f t="shared" si="14"/>
        <v>N/A</v>
      </c>
      <c r="G470" s="6"/>
      <c r="AA470" s="14" t="str">
        <f t="shared" si="15"/>
        <v/>
      </c>
      <c r="AB470" s="14" t="str">
        <f>IF(LEN($AA470)=0,"N",IF(LEN($AA470)&gt;1,"Error -- Availability entered in an incorrect format",IF($AA470='Control Panel'!$F$36,$AA470,IF($AA470='Control Panel'!$F$37,$AA470,IF($AA470='Control Panel'!$F$38,$AA470,IF($AA470='Control Panel'!$F$39,$AA470,IF($AA470='Control Panel'!$F$40,$AA470,IF($AA470='Control Panel'!$F$41,$AA470,"Error -- Availability entered in an incorrect format"))))))))</f>
        <v>N</v>
      </c>
    </row>
    <row r="471" spans="1:28" s="14" customFormat="1" x14ac:dyDescent="0.25">
      <c r="A471" s="7">
        <v>459</v>
      </c>
      <c r="B471" s="6"/>
      <c r="C471" s="11"/>
      <c r="D471" s="220"/>
      <c r="E471" s="11"/>
      <c r="F471" s="205" t="str">
        <f t="shared" si="14"/>
        <v>N/A</v>
      </c>
      <c r="G471" s="6"/>
      <c r="AA471" s="14" t="str">
        <f t="shared" si="15"/>
        <v/>
      </c>
      <c r="AB471" s="14" t="str">
        <f>IF(LEN($AA471)=0,"N",IF(LEN($AA471)&gt;1,"Error -- Availability entered in an incorrect format",IF($AA471='Control Panel'!$F$36,$AA471,IF($AA471='Control Panel'!$F$37,$AA471,IF($AA471='Control Panel'!$F$38,$AA471,IF($AA471='Control Panel'!$F$39,$AA471,IF($AA471='Control Panel'!$F$40,$AA471,IF($AA471='Control Panel'!$F$41,$AA471,"Error -- Availability entered in an incorrect format"))))))))</f>
        <v>N</v>
      </c>
    </row>
    <row r="472" spans="1:28" s="14" customFormat="1" x14ac:dyDescent="0.25">
      <c r="A472" s="7">
        <v>460</v>
      </c>
      <c r="B472" s="6"/>
      <c r="C472" s="11"/>
      <c r="D472" s="220"/>
      <c r="E472" s="11"/>
      <c r="F472" s="205" t="str">
        <f t="shared" si="14"/>
        <v>N/A</v>
      </c>
      <c r="G472" s="6"/>
      <c r="AA472" s="14" t="str">
        <f t="shared" si="15"/>
        <v/>
      </c>
      <c r="AB472" s="14" t="str">
        <f>IF(LEN($AA472)=0,"N",IF(LEN($AA472)&gt;1,"Error -- Availability entered in an incorrect format",IF($AA472='Control Panel'!$F$36,$AA472,IF($AA472='Control Panel'!$F$37,$AA472,IF($AA472='Control Panel'!$F$38,$AA472,IF($AA472='Control Panel'!$F$39,$AA472,IF($AA472='Control Panel'!$F$40,$AA472,IF($AA472='Control Panel'!$F$41,$AA472,"Error -- Availability entered in an incorrect format"))))))))</f>
        <v>N</v>
      </c>
    </row>
    <row r="473" spans="1:28" s="14" customFormat="1" x14ac:dyDescent="0.25">
      <c r="A473" s="7">
        <v>461</v>
      </c>
      <c r="B473" s="6"/>
      <c r="C473" s="11"/>
      <c r="D473" s="220"/>
      <c r="E473" s="11"/>
      <c r="F473" s="205" t="str">
        <f t="shared" si="14"/>
        <v>N/A</v>
      </c>
      <c r="G473" s="6"/>
      <c r="AA473" s="14" t="str">
        <f t="shared" si="15"/>
        <v/>
      </c>
      <c r="AB473" s="14" t="str">
        <f>IF(LEN($AA473)=0,"N",IF(LEN($AA473)&gt;1,"Error -- Availability entered in an incorrect format",IF($AA473='Control Panel'!$F$36,$AA473,IF($AA473='Control Panel'!$F$37,$AA473,IF($AA473='Control Panel'!$F$38,$AA473,IF($AA473='Control Panel'!$F$39,$AA473,IF($AA473='Control Panel'!$F$40,$AA473,IF($AA473='Control Panel'!$F$41,$AA473,"Error -- Availability entered in an incorrect format"))))))))</f>
        <v>N</v>
      </c>
    </row>
    <row r="474" spans="1:28" s="14" customFormat="1" x14ac:dyDescent="0.25">
      <c r="A474" s="7">
        <v>462</v>
      </c>
      <c r="B474" s="6"/>
      <c r="C474" s="11"/>
      <c r="D474" s="220"/>
      <c r="E474" s="11"/>
      <c r="F474" s="205" t="str">
        <f t="shared" si="14"/>
        <v>N/A</v>
      </c>
      <c r="G474" s="6"/>
      <c r="AA474" s="14" t="str">
        <f t="shared" si="15"/>
        <v/>
      </c>
      <c r="AB474" s="14" t="str">
        <f>IF(LEN($AA474)=0,"N",IF(LEN($AA474)&gt;1,"Error -- Availability entered in an incorrect format",IF($AA474='Control Panel'!$F$36,$AA474,IF($AA474='Control Panel'!$F$37,$AA474,IF($AA474='Control Panel'!$F$38,$AA474,IF($AA474='Control Panel'!$F$39,$AA474,IF($AA474='Control Panel'!$F$40,$AA474,IF($AA474='Control Panel'!$F$41,$AA474,"Error -- Availability entered in an incorrect format"))))))))</f>
        <v>N</v>
      </c>
    </row>
    <row r="475" spans="1:28" s="14" customFormat="1" x14ac:dyDescent="0.25">
      <c r="A475" s="7">
        <v>463</v>
      </c>
      <c r="B475" s="6"/>
      <c r="C475" s="11"/>
      <c r="D475" s="220"/>
      <c r="E475" s="11"/>
      <c r="F475" s="205" t="str">
        <f t="shared" si="14"/>
        <v>N/A</v>
      </c>
      <c r="G475" s="6"/>
      <c r="AA475" s="14" t="str">
        <f t="shared" si="15"/>
        <v/>
      </c>
      <c r="AB475" s="14" t="str">
        <f>IF(LEN($AA475)=0,"N",IF(LEN($AA475)&gt;1,"Error -- Availability entered in an incorrect format",IF($AA475='Control Panel'!$F$36,$AA475,IF($AA475='Control Panel'!$F$37,$AA475,IF($AA475='Control Panel'!$F$38,$AA475,IF($AA475='Control Panel'!$F$39,$AA475,IF($AA475='Control Panel'!$F$40,$AA475,IF($AA475='Control Panel'!$F$41,$AA475,"Error -- Availability entered in an incorrect format"))))))))</f>
        <v>N</v>
      </c>
    </row>
    <row r="476" spans="1:28" s="14" customFormat="1" x14ac:dyDescent="0.25">
      <c r="A476" s="7">
        <v>464</v>
      </c>
      <c r="B476" s="6"/>
      <c r="C476" s="11"/>
      <c r="D476" s="220"/>
      <c r="E476" s="11"/>
      <c r="F476" s="205" t="str">
        <f t="shared" si="14"/>
        <v>N/A</v>
      </c>
      <c r="G476" s="6"/>
      <c r="AA476" s="14" t="str">
        <f t="shared" si="15"/>
        <v/>
      </c>
      <c r="AB476" s="14" t="str">
        <f>IF(LEN($AA476)=0,"N",IF(LEN($AA476)&gt;1,"Error -- Availability entered in an incorrect format",IF($AA476='Control Panel'!$F$36,$AA476,IF($AA476='Control Panel'!$F$37,$AA476,IF($AA476='Control Panel'!$F$38,$AA476,IF($AA476='Control Panel'!$F$39,$AA476,IF($AA476='Control Panel'!$F$40,$AA476,IF($AA476='Control Panel'!$F$41,$AA476,"Error -- Availability entered in an incorrect format"))))))))</f>
        <v>N</v>
      </c>
    </row>
    <row r="477" spans="1:28" s="14" customFormat="1" x14ac:dyDescent="0.25">
      <c r="A477" s="7">
        <v>465</v>
      </c>
      <c r="B477" s="6"/>
      <c r="C477" s="11"/>
      <c r="D477" s="220"/>
      <c r="E477" s="11"/>
      <c r="F477" s="205" t="str">
        <f t="shared" si="14"/>
        <v>N/A</v>
      </c>
      <c r="G477" s="6"/>
      <c r="AA477" s="14" t="str">
        <f t="shared" si="15"/>
        <v/>
      </c>
      <c r="AB477" s="14" t="str">
        <f>IF(LEN($AA477)=0,"N",IF(LEN($AA477)&gt;1,"Error -- Availability entered in an incorrect format",IF($AA477='Control Panel'!$F$36,$AA477,IF($AA477='Control Panel'!$F$37,$AA477,IF($AA477='Control Panel'!$F$38,$AA477,IF($AA477='Control Panel'!$F$39,$AA477,IF($AA477='Control Panel'!$F$40,$AA477,IF($AA477='Control Panel'!$F$41,$AA477,"Error -- Availability entered in an incorrect format"))))))))</f>
        <v>N</v>
      </c>
    </row>
    <row r="478" spans="1:28" s="14" customFormat="1" x14ac:dyDescent="0.25">
      <c r="A478" s="7">
        <v>466</v>
      </c>
      <c r="B478" s="6"/>
      <c r="C478" s="11"/>
      <c r="D478" s="220"/>
      <c r="E478" s="11"/>
      <c r="F478" s="205" t="str">
        <f t="shared" si="14"/>
        <v>N/A</v>
      </c>
      <c r="G478" s="6"/>
      <c r="AA478" s="14" t="str">
        <f t="shared" si="15"/>
        <v/>
      </c>
      <c r="AB478" s="14" t="str">
        <f>IF(LEN($AA478)=0,"N",IF(LEN($AA478)&gt;1,"Error -- Availability entered in an incorrect format",IF($AA478='Control Panel'!$F$36,$AA478,IF($AA478='Control Panel'!$F$37,$AA478,IF($AA478='Control Panel'!$F$38,$AA478,IF($AA478='Control Panel'!$F$39,$AA478,IF($AA478='Control Panel'!$F$40,$AA478,IF($AA478='Control Panel'!$F$41,$AA478,"Error -- Availability entered in an incorrect format"))))))))</f>
        <v>N</v>
      </c>
    </row>
    <row r="479" spans="1:28" s="14" customFormat="1" x14ac:dyDescent="0.25">
      <c r="A479" s="7">
        <v>467</v>
      </c>
      <c r="B479" s="6"/>
      <c r="C479" s="11"/>
      <c r="D479" s="220"/>
      <c r="E479" s="11"/>
      <c r="F479" s="205" t="str">
        <f t="shared" si="14"/>
        <v>N/A</v>
      </c>
      <c r="G479" s="6"/>
      <c r="AA479" s="14" t="str">
        <f t="shared" si="15"/>
        <v/>
      </c>
      <c r="AB479" s="14" t="str">
        <f>IF(LEN($AA479)=0,"N",IF(LEN($AA479)&gt;1,"Error -- Availability entered in an incorrect format",IF($AA479='Control Panel'!$F$36,$AA479,IF($AA479='Control Panel'!$F$37,$AA479,IF($AA479='Control Panel'!$F$38,$AA479,IF($AA479='Control Panel'!$F$39,$AA479,IF($AA479='Control Panel'!$F$40,$AA479,IF($AA479='Control Panel'!$F$41,$AA479,"Error -- Availability entered in an incorrect format"))))))))</f>
        <v>N</v>
      </c>
    </row>
    <row r="480" spans="1:28" s="14" customFormat="1" x14ac:dyDescent="0.25">
      <c r="A480" s="7">
        <v>468</v>
      </c>
      <c r="B480" s="6"/>
      <c r="C480" s="11"/>
      <c r="D480" s="220"/>
      <c r="E480" s="11"/>
      <c r="F480" s="205" t="str">
        <f t="shared" si="14"/>
        <v>N/A</v>
      </c>
      <c r="G480" s="6"/>
      <c r="AA480" s="14" t="str">
        <f t="shared" si="15"/>
        <v/>
      </c>
      <c r="AB480" s="14" t="str">
        <f>IF(LEN($AA480)=0,"N",IF(LEN($AA480)&gt;1,"Error -- Availability entered in an incorrect format",IF($AA480='Control Panel'!$F$36,$AA480,IF($AA480='Control Panel'!$F$37,$AA480,IF($AA480='Control Panel'!$F$38,$AA480,IF($AA480='Control Panel'!$F$39,$AA480,IF($AA480='Control Panel'!$F$40,$AA480,IF($AA480='Control Panel'!$F$41,$AA480,"Error -- Availability entered in an incorrect format"))))))))</f>
        <v>N</v>
      </c>
    </row>
    <row r="481" spans="1:28" s="14" customFormat="1" x14ac:dyDescent="0.25">
      <c r="A481" s="7">
        <v>469</v>
      </c>
      <c r="B481" s="6"/>
      <c r="C481" s="11"/>
      <c r="D481" s="220"/>
      <c r="E481" s="11"/>
      <c r="F481" s="205" t="str">
        <f t="shared" si="14"/>
        <v>N/A</v>
      </c>
      <c r="G481" s="6"/>
      <c r="AA481" s="14" t="str">
        <f t="shared" si="15"/>
        <v/>
      </c>
      <c r="AB481" s="14" t="str">
        <f>IF(LEN($AA481)=0,"N",IF(LEN($AA481)&gt;1,"Error -- Availability entered in an incorrect format",IF($AA481='Control Panel'!$F$36,$AA481,IF($AA481='Control Panel'!$F$37,$AA481,IF($AA481='Control Panel'!$F$38,$AA481,IF($AA481='Control Panel'!$F$39,$AA481,IF($AA481='Control Panel'!$F$40,$AA481,IF($AA481='Control Panel'!$F$41,$AA481,"Error -- Availability entered in an incorrect format"))))))))</f>
        <v>N</v>
      </c>
    </row>
    <row r="482" spans="1:28" s="14" customFormat="1" x14ac:dyDescent="0.25">
      <c r="A482" s="7">
        <v>470</v>
      </c>
      <c r="B482" s="6"/>
      <c r="C482" s="11"/>
      <c r="D482" s="220"/>
      <c r="E482" s="11"/>
      <c r="F482" s="205" t="str">
        <f t="shared" si="14"/>
        <v>N/A</v>
      </c>
      <c r="G482" s="6"/>
      <c r="AA482" s="14" t="str">
        <f t="shared" si="15"/>
        <v/>
      </c>
      <c r="AB482" s="14" t="str">
        <f>IF(LEN($AA482)=0,"N",IF(LEN($AA482)&gt;1,"Error -- Availability entered in an incorrect format",IF($AA482='Control Panel'!$F$36,$AA482,IF($AA482='Control Panel'!$F$37,$AA482,IF($AA482='Control Panel'!$F$38,$AA482,IF($AA482='Control Panel'!$F$39,$AA482,IF($AA482='Control Panel'!$F$40,$AA482,IF($AA482='Control Panel'!$F$41,$AA482,"Error -- Availability entered in an incorrect format"))))))))</f>
        <v>N</v>
      </c>
    </row>
    <row r="483" spans="1:28" s="14" customFormat="1" x14ac:dyDescent="0.25">
      <c r="A483" s="7">
        <v>471</v>
      </c>
      <c r="B483" s="6"/>
      <c r="C483" s="11"/>
      <c r="D483" s="220"/>
      <c r="E483" s="11"/>
      <c r="F483" s="205" t="str">
        <f t="shared" si="14"/>
        <v>N/A</v>
      </c>
      <c r="G483" s="6"/>
      <c r="AA483" s="14" t="str">
        <f t="shared" si="15"/>
        <v/>
      </c>
      <c r="AB483" s="14" t="str">
        <f>IF(LEN($AA483)=0,"N",IF(LEN($AA483)&gt;1,"Error -- Availability entered in an incorrect format",IF($AA483='Control Panel'!$F$36,$AA483,IF($AA483='Control Panel'!$F$37,$AA483,IF($AA483='Control Panel'!$F$38,$AA483,IF($AA483='Control Panel'!$F$39,$AA483,IF($AA483='Control Panel'!$F$40,$AA483,IF($AA483='Control Panel'!$F$41,$AA483,"Error -- Availability entered in an incorrect format"))))))))</f>
        <v>N</v>
      </c>
    </row>
    <row r="484" spans="1:28" s="14" customFormat="1" x14ac:dyDescent="0.25">
      <c r="A484" s="7">
        <v>472</v>
      </c>
      <c r="B484" s="6"/>
      <c r="C484" s="11"/>
      <c r="D484" s="220"/>
      <c r="E484" s="11"/>
      <c r="F484" s="205" t="str">
        <f t="shared" si="14"/>
        <v>N/A</v>
      </c>
      <c r="G484" s="6"/>
      <c r="AA484" s="14" t="str">
        <f t="shared" si="15"/>
        <v/>
      </c>
      <c r="AB484" s="14" t="str">
        <f>IF(LEN($AA484)=0,"N",IF(LEN($AA484)&gt;1,"Error -- Availability entered in an incorrect format",IF($AA484='Control Panel'!$F$36,$AA484,IF($AA484='Control Panel'!$F$37,$AA484,IF($AA484='Control Panel'!$F$38,$AA484,IF($AA484='Control Panel'!$F$39,$AA484,IF($AA484='Control Panel'!$F$40,$AA484,IF($AA484='Control Panel'!$F$41,$AA484,"Error -- Availability entered in an incorrect format"))))))))</f>
        <v>N</v>
      </c>
    </row>
    <row r="485" spans="1:28" s="14" customFormat="1" x14ac:dyDescent="0.25">
      <c r="A485" s="7">
        <v>473</v>
      </c>
      <c r="B485" s="6"/>
      <c r="C485" s="11"/>
      <c r="D485" s="220"/>
      <c r="E485" s="11"/>
      <c r="F485" s="205" t="str">
        <f t="shared" si="14"/>
        <v>N/A</v>
      </c>
      <c r="G485" s="6"/>
      <c r="AA485" s="14" t="str">
        <f t="shared" si="15"/>
        <v/>
      </c>
      <c r="AB485" s="14" t="str">
        <f>IF(LEN($AA485)=0,"N",IF(LEN($AA485)&gt;1,"Error -- Availability entered in an incorrect format",IF($AA485='Control Panel'!$F$36,$AA485,IF($AA485='Control Panel'!$F$37,$AA485,IF($AA485='Control Panel'!$F$38,$AA485,IF($AA485='Control Panel'!$F$39,$AA485,IF($AA485='Control Panel'!$F$40,$AA485,IF($AA485='Control Panel'!$F$41,$AA485,"Error -- Availability entered in an incorrect format"))))))))</f>
        <v>N</v>
      </c>
    </row>
    <row r="486" spans="1:28" s="14" customFormat="1" x14ac:dyDescent="0.25">
      <c r="A486" s="7">
        <v>474</v>
      </c>
      <c r="B486" s="6"/>
      <c r="C486" s="11"/>
      <c r="D486" s="220"/>
      <c r="E486" s="11"/>
      <c r="F486" s="205" t="str">
        <f t="shared" si="14"/>
        <v>N/A</v>
      </c>
      <c r="G486" s="6"/>
      <c r="AA486" s="14" t="str">
        <f t="shared" si="15"/>
        <v/>
      </c>
      <c r="AB486" s="14" t="str">
        <f>IF(LEN($AA486)=0,"N",IF(LEN($AA486)&gt;1,"Error -- Availability entered in an incorrect format",IF($AA486='Control Panel'!$F$36,$AA486,IF($AA486='Control Panel'!$F$37,$AA486,IF($AA486='Control Panel'!$F$38,$AA486,IF($AA486='Control Panel'!$F$39,$AA486,IF($AA486='Control Panel'!$F$40,$AA486,IF($AA486='Control Panel'!$F$41,$AA486,"Error -- Availability entered in an incorrect format"))))))))</f>
        <v>N</v>
      </c>
    </row>
    <row r="487" spans="1:28" s="14" customFormat="1" x14ac:dyDescent="0.25">
      <c r="A487" s="7">
        <v>475</v>
      </c>
      <c r="B487" s="6"/>
      <c r="C487" s="11"/>
      <c r="D487" s="220"/>
      <c r="E487" s="11"/>
      <c r="F487" s="205" t="str">
        <f t="shared" si="14"/>
        <v>N/A</v>
      </c>
      <c r="G487" s="6"/>
      <c r="AA487" s="14" t="str">
        <f t="shared" si="15"/>
        <v/>
      </c>
      <c r="AB487" s="14" t="str">
        <f>IF(LEN($AA487)=0,"N",IF(LEN($AA487)&gt;1,"Error -- Availability entered in an incorrect format",IF($AA487='Control Panel'!$F$36,$AA487,IF($AA487='Control Panel'!$F$37,$AA487,IF($AA487='Control Panel'!$F$38,$AA487,IF($AA487='Control Panel'!$F$39,$AA487,IF($AA487='Control Panel'!$F$40,$AA487,IF($AA487='Control Panel'!$F$41,$AA487,"Error -- Availability entered in an incorrect format"))))))))</f>
        <v>N</v>
      </c>
    </row>
    <row r="488" spans="1:28" s="14" customFormat="1" x14ac:dyDescent="0.25">
      <c r="A488" s="7">
        <v>476</v>
      </c>
      <c r="B488" s="6"/>
      <c r="C488" s="11"/>
      <c r="D488" s="220"/>
      <c r="E488" s="11"/>
      <c r="F488" s="205" t="str">
        <f t="shared" si="14"/>
        <v>N/A</v>
      </c>
      <c r="G488" s="6"/>
      <c r="AA488" s="14" t="str">
        <f t="shared" si="15"/>
        <v/>
      </c>
      <c r="AB488" s="14" t="str">
        <f>IF(LEN($AA488)=0,"N",IF(LEN($AA488)&gt;1,"Error -- Availability entered in an incorrect format",IF($AA488='Control Panel'!$F$36,$AA488,IF($AA488='Control Panel'!$F$37,$AA488,IF($AA488='Control Panel'!$F$38,$AA488,IF($AA488='Control Panel'!$F$39,$AA488,IF($AA488='Control Panel'!$F$40,$AA488,IF($AA488='Control Panel'!$F$41,$AA488,"Error -- Availability entered in an incorrect format"))))))))</f>
        <v>N</v>
      </c>
    </row>
    <row r="489" spans="1:28" s="14" customFormat="1" x14ac:dyDescent="0.25">
      <c r="A489" s="7">
        <v>477</v>
      </c>
      <c r="B489" s="6"/>
      <c r="C489" s="11"/>
      <c r="D489" s="220"/>
      <c r="E489" s="11"/>
      <c r="F489" s="205" t="str">
        <f t="shared" si="14"/>
        <v>N/A</v>
      </c>
      <c r="G489" s="6"/>
      <c r="AA489" s="14" t="str">
        <f t="shared" si="15"/>
        <v/>
      </c>
      <c r="AB489" s="14" t="str">
        <f>IF(LEN($AA489)=0,"N",IF(LEN($AA489)&gt;1,"Error -- Availability entered in an incorrect format",IF($AA489='Control Panel'!$F$36,$AA489,IF($AA489='Control Panel'!$F$37,$AA489,IF($AA489='Control Panel'!$F$38,$AA489,IF($AA489='Control Panel'!$F$39,$AA489,IF($AA489='Control Panel'!$F$40,$AA489,IF($AA489='Control Panel'!$F$41,$AA489,"Error -- Availability entered in an incorrect format"))))))))</f>
        <v>N</v>
      </c>
    </row>
    <row r="490" spans="1:28" s="14" customFormat="1" x14ac:dyDescent="0.25">
      <c r="A490" s="7">
        <v>478</v>
      </c>
      <c r="B490" s="6"/>
      <c r="C490" s="11"/>
      <c r="D490" s="220"/>
      <c r="E490" s="11"/>
      <c r="F490" s="205" t="str">
        <f t="shared" si="14"/>
        <v>N/A</v>
      </c>
      <c r="G490" s="6"/>
      <c r="AA490" s="14" t="str">
        <f t="shared" si="15"/>
        <v/>
      </c>
      <c r="AB490" s="14" t="str">
        <f>IF(LEN($AA490)=0,"N",IF(LEN($AA490)&gt;1,"Error -- Availability entered in an incorrect format",IF($AA490='Control Panel'!$F$36,$AA490,IF($AA490='Control Panel'!$F$37,$AA490,IF($AA490='Control Panel'!$F$38,$AA490,IF($AA490='Control Panel'!$F$39,$AA490,IF($AA490='Control Panel'!$F$40,$AA490,IF($AA490='Control Panel'!$F$41,$AA490,"Error -- Availability entered in an incorrect format"))))))))</f>
        <v>N</v>
      </c>
    </row>
    <row r="491" spans="1:28" s="14" customFormat="1" x14ac:dyDescent="0.25">
      <c r="A491" s="7">
        <v>479</v>
      </c>
      <c r="B491" s="6"/>
      <c r="C491" s="11"/>
      <c r="D491" s="220"/>
      <c r="E491" s="11"/>
      <c r="F491" s="205" t="str">
        <f t="shared" si="14"/>
        <v>N/A</v>
      </c>
      <c r="G491" s="6"/>
      <c r="AA491" s="14" t="str">
        <f t="shared" si="15"/>
        <v/>
      </c>
      <c r="AB491" s="14" t="str">
        <f>IF(LEN($AA491)=0,"N",IF(LEN($AA491)&gt;1,"Error -- Availability entered in an incorrect format",IF($AA491='Control Panel'!$F$36,$AA491,IF($AA491='Control Panel'!$F$37,$AA491,IF($AA491='Control Panel'!$F$38,$AA491,IF($AA491='Control Panel'!$F$39,$AA491,IF($AA491='Control Panel'!$F$40,$AA491,IF($AA491='Control Panel'!$F$41,$AA491,"Error -- Availability entered in an incorrect format"))))))))</f>
        <v>N</v>
      </c>
    </row>
    <row r="492" spans="1:28" s="14" customFormat="1" x14ac:dyDescent="0.25">
      <c r="A492" s="7">
        <v>480</v>
      </c>
      <c r="B492" s="6"/>
      <c r="C492" s="11"/>
      <c r="D492" s="220"/>
      <c r="E492" s="11"/>
      <c r="F492" s="205" t="str">
        <f t="shared" si="14"/>
        <v>N/A</v>
      </c>
      <c r="G492" s="6"/>
      <c r="AA492" s="14" t="str">
        <f t="shared" si="15"/>
        <v/>
      </c>
      <c r="AB492" s="14" t="str">
        <f>IF(LEN($AA492)=0,"N",IF(LEN($AA492)&gt;1,"Error -- Availability entered in an incorrect format",IF($AA492='Control Panel'!$F$36,$AA492,IF($AA492='Control Panel'!$F$37,$AA492,IF($AA492='Control Panel'!$F$38,$AA492,IF($AA492='Control Panel'!$F$39,$AA492,IF($AA492='Control Panel'!$F$40,$AA492,IF($AA492='Control Panel'!$F$41,$AA492,"Error -- Availability entered in an incorrect format"))))))))</f>
        <v>N</v>
      </c>
    </row>
    <row r="493" spans="1:28" s="14" customFormat="1" x14ac:dyDescent="0.25">
      <c r="A493" s="7">
        <v>481</v>
      </c>
      <c r="B493" s="6"/>
      <c r="C493" s="11"/>
      <c r="D493" s="220"/>
      <c r="E493" s="11"/>
      <c r="F493" s="205" t="str">
        <f t="shared" si="14"/>
        <v>N/A</v>
      </c>
      <c r="G493" s="6"/>
      <c r="AA493" s="14" t="str">
        <f t="shared" si="15"/>
        <v/>
      </c>
      <c r="AB493" s="14" t="str">
        <f>IF(LEN($AA493)=0,"N",IF(LEN($AA493)&gt;1,"Error -- Availability entered in an incorrect format",IF($AA493='Control Panel'!$F$36,$AA493,IF($AA493='Control Panel'!$F$37,$AA493,IF($AA493='Control Panel'!$F$38,$AA493,IF($AA493='Control Panel'!$F$39,$AA493,IF($AA493='Control Panel'!$F$40,$AA493,IF($AA493='Control Panel'!$F$41,$AA493,"Error -- Availability entered in an incorrect format"))))))))</f>
        <v>N</v>
      </c>
    </row>
    <row r="494" spans="1:28" s="14" customFormat="1" x14ac:dyDescent="0.25">
      <c r="A494" s="7">
        <v>482</v>
      </c>
      <c r="B494" s="6"/>
      <c r="C494" s="11"/>
      <c r="D494" s="220"/>
      <c r="E494" s="11"/>
      <c r="F494" s="205" t="str">
        <f t="shared" si="14"/>
        <v>N/A</v>
      </c>
      <c r="G494" s="6"/>
      <c r="AA494" s="14" t="str">
        <f t="shared" si="15"/>
        <v/>
      </c>
      <c r="AB494" s="14" t="str">
        <f>IF(LEN($AA494)=0,"N",IF(LEN($AA494)&gt;1,"Error -- Availability entered in an incorrect format",IF($AA494='Control Panel'!$F$36,$AA494,IF($AA494='Control Panel'!$F$37,$AA494,IF($AA494='Control Panel'!$F$38,$AA494,IF($AA494='Control Panel'!$F$39,$AA494,IF($AA494='Control Panel'!$F$40,$AA494,IF($AA494='Control Panel'!$F$41,$AA494,"Error -- Availability entered in an incorrect format"))))))))</f>
        <v>N</v>
      </c>
    </row>
    <row r="495" spans="1:28" s="14" customFormat="1" x14ac:dyDescent="0.25">
      <c r="A495" s="7">
        <v>483</v>
      </c>
      <c r="B495" s="6"/>
      <c r="C495" s="11"/>
      <c r="D495" s="220"/>
      <c r="E495" s="11"/>
      <c r="F495" s="205" t="str">
        <f t="shared" si="14"/>
        <v>N/A</v>
      </c>
      <c r="G495" s="6"/>
      <c r="AA495" s="14" t="str">
        <f t="shared" si="15"/>
        <v/>
      </c>
      <c r="AB495" s="14" t="str">
        <f>IF(LEN($AA495)=0,"N",IF(LEN($AA495)&gt;1,"Error -- Availability entered in an incorrect format",IF($AA495='Control Panel'!$F$36,$AA495,IF($AA495='Control Panel'!$F$37,$AA495,IF($AA495='Control Panel'!$F$38,$AA495,IF($AA495='Control Panel'!$F$39,$AA495,IF($AA495='Control Panel'!$F$40,$AA495,IF($AA495='Control Panel'!$F$41,$AA495,"Error -- Availability entered in an incorrect format"))))))))</f>
        <v>N</v>
      </c>
    </row>
    <row r="496" spans="1:28" s="14" customFormat="1" x14ac:dyDescent="0.25">
      <c r="A496" s="7">
        <v>484</v>
      </c>
      <c r="B496" s="6"/>
      <c r="C496" s="11"/>
      <c r="D496" s="220"/>
      <c r="E496" s="11"/>
      <c r="F496" s="205" t="str">
        <f t="shared" si="14"/>
        <v>N/A</v>
      </c>
      <c r="G496" s="6"/>
      <c r="AA496" s="14" t="str">
        <f t="shared" si="15"/>
        <v/>
      </c>
      <c r="AB496" s="14" t="str">
        <f>IF(LEN($AA496)=0,"N",IF(LEN($AA496)&gt;1,"Error -- Availability entered in an incorrect format",IF($AA496='Control Panel'!$F$36,$AA496,IF($AA496='Control Panel'!$F$37,$AA496,IF($AA496='Control Panel'!$F$38,$AA496,IF($AA496='Control Panel'!$F$39,$AA496,IF($AA496='Control Panel'!$F$40,$AA496,IF($AA496='Control Panel'!$F$41,$AA496,"Error -- Availability entered in an incorrect format"))))))))</f>
        <v>N</v>
      </c>
    </row>
    <row r="497" spans="1:28" s="14" customFormat="1" x14ac:dyDescent="0.25">
      <c r="A497" s="7">
        <v>485</v>
      </c>
      <c r="B497" s="6"/>
      <c r="C497" s="11"/>
      <c r="D497" s="220"/>
      <c r="E497" s="11"/>
      <c r="F497" s="205" t="str">
        <f t="shared" si="14"/>
        <v>N/A</v>
      </c>
      <c r="G497" s="6"/>
      <c r="AA497" s="14" t="str">
        <f t="shared" si="15"/>
        <v/>
      </c>
      <c r="AB497" s="14" t="str">
        <f>IF(LEN($AA497)=0,"N",IF(LEN($AA497)&gt;1,"Error -- Availability entered in an incorrect format",IF($AA497='Control Panel'!$F$36,$AA497,IF($AA497='Control Panel'!$F$37,$AA497,IF($AA497='Control Panel'!$F$38,$AA497,IF($AA497='Control Panel'!$F$39,$AA497,IF($AA497='Control Panel'!$F$40,$AA497,IF($AA497='Control Panel'!$F$41,$AA497,"Error -- Availability entered in an incorrect format"))))))))</f>
        <v>N</v>
      </c>
    </row>
    <row r="498" spans="1:28" s="14" customFormat="1" x14ac:dyDescent="0.25">
      <c r="A498" s="7">
        <v>486</v>
      </c>
      <c r="B498" s="6"/>
      <c r="C498" s="11"/>
      <c r="D498" s="220"/>
      <c r="E498" s="11"/>
      <c r="F498" s="205" t="str">
        <f t="shared" si="14"/>
        <v>N/A</v>
      </c>
      <c r="G498" s="6"/>
      <c r="AA498" s="14" t="str">
        <f t="shared" si="15"/>
        <v/>
      </c>
      <c r="AB498" s="14" t="str">
        <f>IF(LEN($AA498)=0,"N",IF(LEN($AA498)&gt;1,"Error -- Availability entered in an incorrect format",IF($AA498='Control Panel'!$F$36,$AA498,IF($AA498='Control Panel'!$F$37,$AA498,IF($AA498='Control Panel'!$F$38,$AA498,IF($AA498='Control Panel'!$F$39,$AA498,IF($AA498='Control Panel'!$F$40,$AA498,IF($AA498='Control Panel'!$F$41,$AA498,"Error -- Availability entered in an incorrect format"))))))))</f>
        <v>N</v>
      </c>
    </row>
    <row r="499" spans="1:28" s="14" customFormat="1" x14ac:dyDescent="0.25">
      <c r="A499" s="7">
        <v>487</v>
      </c>
      <c r="B499" s="6"/>
      <c r="C499" s="11"/>
      <c r="D499" s="220"/>
      <c r="E499" s="11"/>
      <c r="F499" s="205" t="str">
        <f t="shared" si="14"/>
        <v>N/A</v>
      </c>
      <c r="G499" s="6"/>
      <c r="AA499" s="14" t="str">
        <f t="shared" si="15"/>
        <v/>
      </c>
      <c r="AB499" s="14" t="str">
        <f>IF(LEN($AA499)=0,"N",IF(LEN($AA499)&gt;1,"Error -- Availability entered in an incorrect format",IF($AA499='Control Panel'!$F$36,$AA499,IF($AA499='Control Panel'!$F$37,$AA499,IF($AA499='Control Panel'!$F$38,$AA499,IF($AA499='Control Panel'!$F$39,$AA499,IF($AA499='Control Panel'!$F$40,$AA499,IF($AA499='Control Panel'!$F$41,$AA499,"Error -- Availability entered in an incorrect format"))))))))</f>
        <v>N</v>
      </c>
    </row>
    <row r="500" spans="1:28" s="14" customFormat="1" x14ac:dyDescent="0.25">
      <c r="A500" s="7">
        <v>488</v>
      </c>
      <c r="B500" s="6"/>
      <c r="C500" s="11"/>
      <c r="D500" s="220"/>
      <c r="E500" s="11"/>
      <c r="F500" s="205" t="str">
        <f t="shared" si="14"/>
        <v>N/A</v>
      </c>
      <c r="G500" s="6"/>
      <c r="AA500" s="14" t="str">
        <f t="shared" si="15"/>
        <v/>
      </c>
      <c r="AB500" s="14" t="str">
        <f>IF(LEN($AA500)=0,"N",IF(LEN($AA500)&gt;1,"Error -- Availability entered in an incorrect format",IF($AA500='Control Panel'!$F$36,$AA500,IF($AA500='Control Panel'!$F$37,$AA500,IF($AA500='Control Panel'!$F$38,$AA500,IF($AA500='Control Panel'!$F$39,$AA500,IF($AA500='Control Panel'!$F$40,$AA500,IF($AA500='Control Panel'!$F$41,$AA500,"Error -- Availability entered in an incorrect format"))))))))</f>
        <v>N</v>
      </c>
    </row>
    <row r="501" spans="1:28" s="14" customFormat="1" x14ac:dyDescent="0.25">
      <c r="A501" s="7">
        <v>489</v>
      </c>
      <c r="B501" s="6"/>
      <c r="C501" s="11"/>
      <c r="D501" s="220"/>
      <c r="E501" s="11"/>
      <c r="F501" s="205" t="str">
        <f t="shared" si="14"/>
        <v>N/A</v>
      </c>
      <c r="G501" s="6"/>
      <c r="AA501" s="14" t="str">
        <f t="shared" si="15"/>
        <v/>
      </c>
      <c r="AB501" s="14" t="str">
        <f>IF(LEN($AA501)=0,"N",IF(LEN($AA501)&gt;1,"Error -- Availability entered in an incorrect format",IF($AA501='Control Panel'!$F$36,$AA501,IF($AA501='Control Panel'!$F$37,$AA501,IF($AA501='Control Panel'!$F$38,$AA501,IF($AA501='Control Panel'!$F$39,$AA501,IF($AA501='Control Panel'!$F$40,$AA501,IF($AA501='Control Panel'!$F$41,$AA501,"Error -- Availability entered in an incorrect format"))))))))</f>
        <v>N</v>
      </c>
    </row>
    <row r="502" spans="1:28" s="14" customFormat="1" x14ac:dyDescent="0.25">
      <c r="A502" s="7">
        <v>490</v>
      </c>
      <c r="B502" s="6"/>
      <c r="C502" s="11"/>
      <c r="D502" s="220"/>
      <c r="E502" s="11"/>
      <c r="F502" s="205" t="str">
        <f t="shared" si="14"/>
        <v>N/A</v>
      </c>
      <c r="G502" s="6"/>
      <c r="AA502" s="14" t="str">
        <f t="shared" si="15"/>
        <v/>
      </c>
      <c r="AB502" s="14" t="str">
        <f>IF(LEN($AA502)=0,"N",IF(LEN($AA502)&gt;1,"Error -- Availability entered in an incorrect format",IF($AA502='Control Panel'!$F$36,$AA502,IF($AA502='Control Panel'!$F$37,$AA502,IF($AA502='Control Panel'!$F$38,$AA502,IF($AA502='Control Panel'!$F$39,$AA502,IF($AA502='Control Panel'!$F$40,$AA502,IF($AA502='Control Panel'!$F$41,$AA502,"Error -- Availability entered in an incorrect format"))))))))</f>
        <v>N</v>
      </c>
    </row>
    <row r="503" spans="1:28" s="14" customFormat="1" x14ac:dyDescent="0.25">
      <c r="A503" s="7">
        <v>491</v>
      </c>
      <c r="B503" s="6"/>
      <c r="C503" s="11"/>
      <c r="D503" s="220"/>
      <c r="E503" s="11"/>
      <c r="F503" s="205" t="str">
        <f t="shared" si="14"/>
        <v>N/A</v>
      </c>
      <c r="G503" s="6"/>
      <c r="AA503" s="14" t="str">
        <f t="shared" si="15"/>
        <v/>
      </c>
      <c r="AB503" s="14" t="str">
        <f>IF(LEN($AA503)=0,"N",IF(LEN($AA503)&gt;1,"Error -- Availability entered in an incorrect format",IF($AA503='Control Panel'!$F$36,$AA503,IF($AA503='Control Panel'!$F$37,$AA503,IF($AA503='Control Panel'!$F$38,$AA503,IF($AA503='Control Panel'!$F$39,$AA503,IF($AA503='Control Panel'!$F$40,$AA503,IF($AA503='Control Panel'!$F$41,$AA503,"Error -- Availability entered in an incorrect format"))))))))</f>
        <v>N</v>
      </c>
    </row>
    <row r="504" spans="1:28" s="14" customFormat="1" x14ac:dyDescent="0.25">
      <c r="A504" s="7">
        <v>492</v>
      </c>
      <c r="B504" s="6"/>
      <c r="C504" s="11"/>
      <c r="D504" s="220"/>
      <c r="E504" s="11"/>
      <c r="F504" s="205" t="str">
        <f t="shared" si="14"/>
        <v>N/A</v>
      </c>
      <c r="G504" s="6"/>
      <c r="AA504" s="14" t="str">
        <f t="shared" si="15"/>
        <v/>
      </c>
      <c r="AB504" s="14" t="str">
        <f>IF(LEN($AA504)=0,"N",IF(LEN($AA504)&gt;1,"Error -- Availability entered in an incorrect format",IF($AA504='Control Panel'!$F$36,$AA504,IF($AA504='Control Panel'!$F$37,$AA504,IF($AA504='Control Panel'!$F$38,$AA504,IF($AA504='Control Panel'!$F$39,$AA504,IF($AA504='Control Panel'!$F$40,$AA504,IF($AA504='Control Panel'!$F$41,$AA504,"Error -- Availability entered in an incorrect format"))))))))</f>
        <v>N</v>
      </c>
    </row>
    <row r="505" spans="1:28" s="14" customFormat="1" x14ac:dyDescent="0.25">
      <c r="A505" s="7">
        <v>493</v>
      </c>
      <c r="B505" s="6"/>
      <c r="C505" s="11"/>
      <c r="D505" s="220"/>
      <c r="E505" s="11"/>
      <c r="F505" s="205" t="str">
        <f t="shared" si="14"/>
        <v>N/A</v>
      </c>
      <c r="G505" s="6"/>
      <c r="AA505" s="14" t="str">
        <f t="shared" si="15"/>
        <v/>
      </c>
      <c r="AB505" s="14" t="str">
        <f>IF(LEN($AA505)=0,"N",IF(LEN($AA505)&gt;1,"Error -- Availability entered in an incorrect format",IF($AA505='Control Panel'!$F$36,$AA505,IF($AA505='Control Panel'!$F$37,$AA505,IF($AA505='Control Panel'!$F$38,$AA505,IF($AA505='Control Panel'!$F$39,$AA505,IF($AA505='Control Panel'!$F$40,$AA505,IF($AA505='Control Panel'!$F$41,$AA505,"Error -- Availability entered in an incorrect format"))))))))</f>
        <v>N</v>
      </c>
    </row>
    <row r="506" spans="1:28" s="14" customFormat="1" x14ac:dyDescent="0.25">
      <c r="A506" s="7">
        <v>494</v>
      </c>
      <c r="B506" s="6"/>
      <c r="C506" s="11"/>
      <c r="D506" s="220"/>
      <c r="E506" s="11"/>
      <c r="F506" s="205" t="str">
        <f t="shared" si="14"/>
        <v>N/A</v>
      </c>
      <c r="G506" s="6"/>
      <c r="AA506" s="14" t="str">
        <f t="shared" si="15"/>
        <v/>
      </c>
      <c r="AB506" s="14" t="str">
        <f>IF(LEN($AA506)=0,"N",IF(LEN($AA506)&gt;1,"Error -- Availability entered in an incorrect format",IF($AA506='Control Panel'!$F$36,$AA506,IF($AA506='Control Panel'!$F$37,$AA506,IF($AA506='Control Panel'!$F$38,$AA506,IF($AA506='Control Panel'!$F$39,$AA506,IF($AA506='Control Panel'!$F$40,$AA506,IF($AA506='Control Panel'!$F$41,$AA506,"Error -- Availability entered in an incorrect format"))))))))</f>
        <v>N</v>
      </c>
    </row>
    <row r="507" spans="1:28" s="14" customFormat="1" x14ac:dyDescent="0.25">
      <c r="A507" s="7">
        <v>495</v>
      </c>
      <c r="B507" s="6"/>
      <c r="C507" s="11"/>
      <c r="D507" s="220"/>
      <c r="E507" s="11"/>
      <c r="F507" s="205" t="str">
        <f t="shared" si="14"/>
        <v>N/A</v>
      </c>
      <c r="G507" s="6"/>
      <c r="AA507" s="14" t="str">
        <f t="shared" si="15"/>
        <v/>
      </c>
      <c r="AB507" s="14" t="str">
        <f>IF(LEN($AA507)=0,"N",IF(LEN($AA507)&gt;1,"Error -- Availability entered in an incorrect format",IF($AA507='Control Panel'!$F$36,$AA507,IF($AA507='Control Panel'!$F$37,$AA507,IF($AA507='Control Panel'!$F$38,$AA507,IF($AA507='Control Panel'!$F$39,$AA507,IF($AA507='Control Panel'!$F$40,$AA507,IF($AA507='Control Panel'!$F$41,$AA507,"Error -- Availability entered in an incorrect format"))))))))</f>
        <v>N</v>
      </c>
    </row>
    <row r="508" spans="1:28" s="14" customFormat="1" x14ac:dyDescent="0.25">
      <c r="A508" s="7">
        <v>496</v>
      </c>
      <c r="B508" s="6"/>
      <c r="C508" s="11"/>
      <c r="D508" s="220"/>
      <c r="E508" s="11"/>
      <c r="F508" s="205" t="str">
        <f t="shared" si="14"/>
        <v>N/A</v>
      </c>
      <c r="G508" s="6"/>
      <c r="AA508" s="14" t="str">
        <f t="shared" si="15"/>
        <v/>
      </c>
      <c r="AB508" s="14" t="str">
        <f>IF(LEN($AA508)=0,"N",IF(LEN($AA508)&gt;1,"Error -- Availability entered in an incorrect format",IF($AA508='Control Panel'!$F$36,$AA508,IF($AA508='Control Panel'!$F$37,$AA508,IF($AA508='Control Panel'!$F$38,$AA508,IF($AA508='Control Panel'!$F$39,$AA508,IF($AA508='Control Panel'!$F$40,$AA508,IF($AA508='Control Panel'!$F$41,$AA508,"Error -- Availability entered in an incorrect format"))))))))</f>
        <v>N</v>
      </c>
    </row>
    <row r="509" spans="1:28" s="14" customFormat="1" x14ac:dyDescent="0.25">
      <c r="A509" s="7">
        <v>497</v>
      </c>
      <c r="B509" s="6"/>
      <c r="C509" s="11"/>
      <c r="D509" s="220"/>
      <c r="E509" s="11"/>
      <c r="F509" s="205" t="str">
        <f t="shared" si="14"/>
        <v>N/A</v>
      </c>
      <c r="G509" s="6"/>
      <c r="AA509" s="14" t="str">
        <f t="shared" si="15"/>
        <v/>
      </c>
      <c r="AB509" s="14" t="str">
        <f>IF(LEN($AA509)=0,"N",IF(LEN($AA509)&gt;1,"Error -- Availability entered in an incorrect format",IF($AA509='Control Panel'!$F$36,$AA509,IF($AA509='Control Panel'!$F$37,$AA509,IF($AA509='Control Panel'!$F$38,$AA509,IF($AA509='Control Panel'!$F$39,$AA509,IF($AA509='Control Panel'!$F$40,$AA509,IF($AA509='Control Panel'!$F$41,$AA509,"Error -- Availability entered in an incorrect format"))))))))</f>
        <v>N</v>
      </c>
    </row>
    <row r="510" spans="1:28" s="14" customFormat="1" x14ac:dyDescent="0.25">
      <c r="A510" s="7">
        <v>498</v>
      </c>
      <c r="B510" s="6"/>
      <c r="C510" s="11"/>
      <c r="D510" s="220"/>
      <c r="E510" s="11"/>
      <c r="F510" s="205" t="str">
        <f t="shared" si="14"/>
        <v>N/A</v>
      </c>
      <c r="G510" s="6"/>
      <c r="AA510" s="14" t="str">
        <f t="shared" si="15"/>
        <v/>
      </c>
      <c r="AB510" s="14" t="str">
        <f>IF(LEN($AA510)=0,"N",IF(LEN($AA510)&gt;1,"Error -- Availability entered in an incorrect format",IF($AA510='Control Panel'!$F$36,$AA510,IF($AA510='Control Panel'!$F$37,$AA510,IF($AA510='Control Panel'!$F$38,$AA510,IF($AA510='Control Panel'!$F$39,$AA510,IF($AA510='Control Panel'!$F$40,$AA510,IF($AA510='Control Panel'!$F$41,$AA510,"Error -- Availability entered in an incorrect format"))))))))</f>
        <v>N</v>
      </c>
    </row>
    <row r="511" spans="1:28" s="14" customFormat="1" x14ac:dyDescent="0.25">
      <c r="A511" s="7">
        <v>499</v>
      </c>
      <c r="B511" s="6"/>
      <c r="C511" s="11"/>
      <c r="D511" s="220"/>
      <c r="E511" s="11"/>
      <c r="F511" s="205" t="str">
        <f t="shared" si="14"/>
        <v>N/A</v>
      </c>
      <c r="G511" s="6"/>
      <c r="AA511" s="14" t="str">
        <f t="shared" si="15"/>
        <v/>
      </c>
      <c r="AB511" s="14" t="str">
        <f>IF(LEN($AA511)=0,"N",IF(LEN($AA511)&gt;1,"Error -- Availability entered in an incorrect format",IF($AA511='Control Panel'!$F$36,$AA511,IF($AA511='Control Panel'!$F$37,$AA511,IF($AA511='Control Panel'!$F$38,$AA511,IF($AA511='Control Panel'!$F$39,$AA511,IF($AA511='Control Panel'!$F$40,$AA511,IF($AA511='Control Panel'!$F$41,$AA511,"Error -- Availability entered in an incorrect format"))))))))</f>
        <v>N</v>
      </c>
    </row>
    <row r="512" spans="1:28" s="14" customFormat="1" x14ac:dyDescent="0.25">
      <c r="A512" s="7">
        <v>500</v>
      </c>
      <c r="B512" s="6"/>
      <c r="C512" s="11"/>
      <c r="D512" s="220"/>
      <c r="E512" s="11"/>
      <c r="F512" s="205" t="str">
        <f t="shared" si="14"/>
        <v>N/A</v>
      </c>
      <c r="G512" s="6"/>
      <c r="AA512" s="14" t="str">
        <f t="shared" si="15"/>
        <v/>
      </c>
      <c r="AB512" s="14" t="str">
        <f>IF(LEN($AA512)=0,"N",IF(LEN($AA512)&gt;1,"Error -- Availability entered in an incorrect format",IF($AA512='Control Panel'!$F$36,$AA512,IF($AA512='Control Panel'!$F$37,$AA512,IF($AA512='Control Panel'!$F$38,$AA512,IF($AA512='Control Panel'!$F$39,$AA512,IF($AA512='Control Panel'!$F$40,$AA512,IF($AA512='Control Panel'!$F$41,$AA512,"Error -- Availability entered in an incorrect format"))))))))</f>
        <v>N</v>
      </c>
    </row>
    <row r="513" spans="1:28" s="14" customFormat="1" x14ac:dyDescent="0.25">
      <c r="A513" s="7">
        <v>501</v>
      </c>
      <c r="B513" s="6"/>
      <c r="C513" s="11"/>
      <c r="D513" s="220"/>
      <c r="E513" s="11"/>
      <c r="F513" s="205" t="str">
        <f t="shared" si="14"/>
        <v>N/A</v>
      </c>
      <c r="G513" s="6"/>
      <c r="AA513" s="14" t="str">
        <f t="shared" si="15"/>
        <v/>
      </c>
      <c r="AB513" s="14" t="str">
        <f>IF(LEN($AA513)=0,"N",IF(LEN($AA513)&gt;1,"Error -- Availability entered in an incorrect format",IF($AA513='Control Panel'!$F$36,$AA513,IF($AA513='Control Panel'!$F$37,$AA513,IF($AA513='Control Panel'!$F$38,$AA513,IF($AA513='Control Panel'!$F$39,$AA513,IF($AA513='Control Panel'!$F$40,$AA513,IF($AA513='Control Panel'!$F$41,$AA513,"Error -- Availability entered in an incorrect format"))))))))</f>
        <v>N</v>
      </c>
    </row>
    <row r="514" spans="1:28" s="14" customFormat="1" x14ac:dyDescent="0.25">
      <c r="A514" s="7">
        <v>502</v>
      </c>
      <c r="B514" s="6"/>
      <c r="C514" s="11"/>
      <c r="D514" s="220"/>
      <c r="E514" s="11"/>
      <c r="F514" s="205" t="str">
        <f t="shared" si="14"/>
        <v>N/A</v>
      </c>
      <c r="G514" s="6"/>
      <c r="AA514" s="14" t="str">
        <f t="shared" si="15"/>
        <v/>
      </c>
      <c r="AB514" s="14" t="str">
        <f>IF(LEN($AA514)=0,"N",IF(LEN($AA514)&gt;1,"Error -- Availability entered in an incorrect format",IF($AA514='Control Panel'!$F$36,$AA514,IF($AA514='Control Panel'!$F$37,$AA514,IF($AA514='Control Panel'!$F$38,$AA514,IF($AA514='Control Panel'!$F$39,$AA514,IF($AA514='Control Panel'!$F$40,$AA514,IF($AA514='Control Panel'!$F$41,$AA514,"Error -- Availability entered in an incorrect format"))))))))</f>
        <v>N</v>
      </c>
    </row>
    <row r="515" spans="1:28" s="14" customFormat="1" x14ac:dyDescent="0.25">
      <c r="A515" s="7">
        <v>503</v>
      </c>
      <c r="B515" s="6"/>
      <c r="C515" s="11"/>
      <c r="D515" s="220"/>
      <c r="E515" s="11"/>
      <c r="F515" s="205" t="str">
        <f t="shared" si="14"/>
        <v>N/A</v>
      </c>
      <c r="G515" s="6"/>
      <c r="AA515" s="14" t="str">
        <f t="shared" si="15"/>
        <v/>
      </c>
      <c r="AB515" s="14" t="str">
        <f>IF(LEN($AA515)=0,"N",IF(LEN($AA515)&gt;1,"Error -- Availability entered in an incorrect format",IF($AA515='Control Panel'!$F$36,$AA515,IF($AA515='Control Panel'!$F$37,$AA515,IF($AA515='Control Panel'!$F$38,$AA515,IF($AA515='Control Panel'!$F$39,$AA515,IF($AA515='Control Panel'!$F$40,$AA515,IF($AA515='Control Panel'!$F$41,$AA515,"Error -- Availability entered in an incorrect format"))))))))</f>
        <v>N</v>
      </c>
    </row>
    <row r="516" spans="1:28" s="14" customFormat="1" x14ac:dyDescent="0.25">
      <c r="A516" s="7">
        <v>504</v>
      </c>
      <c r="B516" s="6"/>
      <c r="C516" s="11"/>
      <c r="D516" s="220"/>
      <c r="E516" s="11"/>
      <c r="F516" s="205" t="str">
        <f t="shared" si="14"/>
        <v>N/A</v>
      </c>
      <c r="G516" s="6"/>
      <c r="AA516" s="14" t="str">
        <f t="shared" si="15"/>
        <v/>
      </c>
      <c r="AB516" s="14" t="str">
        <f>IF(LEN($AA516)=0,"N",IF(LEN($AA516)&gt;1,"Error -- Availability entered in an incorrect format",IF($AA516='Control Panel'!$F$36,$AA516,IF($AA516='Control Panel'!$F$37,$AA516,IF($AA516='Control Panel'!$F$38,$AA516,IF($AA516='Control Panel'!$F$39,$AA516,IF($AA516='Control Panel'!$F$40,$AA516,IF($AA516='Control Panel'!$F$41,$AA516,"Error -- Availability entered in an incorrect format"))))))))</f>
        <v>N</v>
      </c>
    </row>
    <row r="517" spans="1:28" s="14" customFormat="1" x14ac:dyDescent="0.25">
      <c r="A517" s="7">
        <v>505</v>
      </c>
      <c r="B517" s="6"/>
      <c r="C517" s="11"/>
      <c r="D517" s="220"/>
      <c r="E517" s="11"/>
      <c r="F517" s="205" t="str">
        <f t="shared" si="14"/>
        <v>N/A</v>
      </c>
      <c r="G517" s="6"/>
      <c r="AA517" s="14" t="str">
        <f t="shared" si="15"/>
        <v/>
      </c>
      <c r="AB517" s="14" t="str">
        <f>IF(LEN($AA517)=0,"N",IF(LEN($AA517)&gt;1,"Error -- Availability entered in an incorrect format",IF($AA517='Control Panel'!$F$36,$AA517,IF($AA517='Control Panel'!$F$37,$AA517,IF($AA517='Control Panel'!$F$38,$AA517,IF($AA517='Control Panel'!$F$39,$AA517,IF($AA517='Control Panel'!$F$40,$AA517,IF($AA517='Control Panel'!$F$41,$AA517,"Error -- Availability entered in an incorrect format"))))))))</f>
        <v>N</v>
      </c>
    </row>
    <row r="518" spans="1:28" s="14" customFormat="1" x14ac:dyDescent="0.25">
      <c r="A518" s="7">
        <v>506</v>
      </c>
      <c r="B518" s="6"/>
      <c r="C518" s="11"/>
      <c r="D518" s="220"/>
      <c r="E518" s="11"/>
      <c r="F518" s="205" t="str">
        <f t="shared" si="14"/>
        <v>N/A</v>
      </c>
      <c r="G518" s="6"/>
      <c r="AA518" s="14" t="str">
        <f t="shared" si="15"/>
        <v/>
      </c>
      <c r="AB518" s="14" t="str">
        <f>IF(LEN($AA518)=0,"N",IF(LEN($AA518)&gt;1,"Error -- Availability entered in an incorrect format",IF($AA518='Control Panel'!$F$36,$AA518,IF($AA518='Control Panel'!$F$37,$AA518,IF($AA518='Control Panel'!$F$38,$AA518,IF($AA518='Control Panel'!$F$39,$AA518,IF($AA518='Control Panel'!$F$40,$AA518,IF($AA518='Control Panel'!$F$41,$AA518,"Error -- Availability entered in an incorrect format"))))))))</f>
        <v>N</v>
      </c>
    </row>
    <row r="519" spans="1:28" s="14" customFormat="1" x14ac:dyDescent="0.25">
      <c r="A519" s="7">
        <v>507</v>
      </c>
      <c r="B519" s="6"/>
      <c r="C519" s="11"/>
      <c r="D519" s="220"/>
      <c r="E519" s="11"/>
      <c r="F519" s="205" t="str">
        <f t="shared" si="14"/>
        <v>N/A</v>
      </c>
      <c r="G519" s="6"/>
      <c r="AA519" s="14" t="str">
        <f t="shared" si="15"/>
        <v/>
      </c>
      <c r="AB519" s="14" t="str">
        <f>IF(LEN($AA519)=0,"N",IF(LEN($AA519)&gt;1,"Error -- Availability entered in an incorrect format",IF($AA519='Control Panel'!$F$36,$AA519,IF($AA519='Control Panel'!$F$37,$AA519,IF($AA519='Control Panel'!$F$38,$AA519,IF($AA519='Control Panel'!$F$39,$AA519,IF($AA519='Control Panel'!$F$40,$AA519,IF($AA519='Control Panel'!$F$41,$AA519,"Error -- Availability entered in an incorrect format"))))))))</f>
        <v>N</v>
      </c>
    </row>
    <row r="520" spans="1:28" s="14" customFormat="1" x14ac:dyDescent="0.25">
      <c r="A520" s="7">
        <v>508</v>
      </c>
      <c r="B520" s="6"/>
      <c r="C520" s="11"/>
      <c r="D520" s="220"/>
      <c r="E520" s="11"/>
      <c r="F520" s="205" t="str">
        <f t="shared" si="14"/>
        <v>N/A</v>
      </c>
      <c r="G520" s="6"/>
      <c r="AA520" s="14" t="str">
        <f t="shared" si="15"/>
        <v/>
      </c>
      <c r="AB520" s="14" t="str">
        <f>IF(LEN($AA520)=0,"N",IF(LEN($AA520)&gt;1,"Error -- Availability entered in an incorrect format",IF($AA520='Control Panel'!$F$36,$AA520,IF($AA520='Control Panel'!$F$37,$AA520,IF($AA520='Control Panel'!$F$38,$AA520,IF($AA520='Control Panel'!$F$39,$AA520,IF($AA520='Control Panel'!$F$40,$AA520,IF($AA520='Control Panel'!$F$41,$AA520,"Error -- Availability entered in an incorrect format"))))))))</f>
        <v>N</v>
      </c>
    </row>
    <row r="521" spans="1:28" s="14" customFormat="1" x14ac:dyDescent="0.25">
      <c r="A521" s="7">
        <v>509</v>
      </c>
      <c r="B521" s="6"/>
      <c r="C521" s="11"/>
      <c r="D521" s="220"/>
      <c r="E521" s="11"/>
      <c r="F521" s="205" t="str">
        <f t="shared" si="14"/>
        <v>N/A</v>
      </c>
      <c r="G521" s="6"/>
      <c r="AA521" s="14" t="str">
        <f t="shared" si="15"/>
        <v/>
      </c>
      <c r="AB521" s="14" t="str">
        <f>IF(LEN($AA521)=0,"N",IF(LEN($AA521)&gt;1,"Error -- Availability entered in an incorrect format",IF($AA521='Control Panel'!$F$36,$AA521,IF($AA521='Control Panel'!$F$37,$AA521,IF($AA521='Control Panel'!$F$38,$AA521,IF($AA521='Control Panel'!$F$39,$AA521,IF($AA521='Control Panel'!$F$40,$AA521,IF($AA521='Control Panel'!$F$41,$AA521,"Error -- Availability entered in an incorrect format"))))))))</f>
        <v>N</v>
      </c>
    </row>
    <row r="522" spans="1:28" s="14" customFormat="1" x14ac:dyDescent="0.25">
      <c r="A522" s="7">
        <v>510</v>
      </c>
      <c r="B522" s="6"/>
      <c r="C522" s="11"/>
      <c r="D522" s="220"/>
      <c r="E522" s="11"/>
      <c r="F522" s="205" t="str">
        <f t="shared" si="14"/>
        <v>N/A</v>
      </c>
      <c r="G522" s="6"/>
      <c r="AA522" s="14" t="str">
        <f t="shared" si="15"/>
        <v/>
      </c>
      <c r="AB522" s="14" t="str">
        <f>IF(LEN($AA522)=0,"N",IF(LEN($AA522)&gt;1,"Error -- Availability entered in an incorrect format",IF($AA522='Control Panel'!$F$36,$AA522,IF($AA522='Control Panel'!$F$37,$AA522,IF($AA522='Control Panel'!$F$38,$AA522,IF($AA522='Control Panel'!$F$39,$AA522,IF($AA522='Control Panel'!$F$40,$AA522,IF($AA522='Control Panel'!$F$41,$AA522,"Error -- Availability entered in an incorrect format"))))))))</f>
        <v>N</v>
      </c>
    </row>
    <row r="523" spans="1:28" s="14" customFormat="1" x14ac:dyDescent="0.25">
      <c r="A523" s="7">
        <v>511</v>
      </c>
      <c r="B523" s="6"/>
      <c r="C523" s="11"/>
      <c r="D523" s="220"/>
      <c r="E523" s="11"/>
      <c r="F523" s="205" t="str">
        <f t="shared" si="14"/>
        <v>N/A</v>
      </c>
      <c r="G523" s="6"/>
      <c r="AA523" s="14" t="str">
        <f t="shared" si="15"/>
        <v/>
      </c>
      <c r="AB523" s="14" t="str">
        <f>IF(LEN($AA523)=0,"N",IF(LEN($AA523)&gt;1,"Error -- Availability entered in an incorrect format",IF($AA523='Control Panel'!$F$36,$AA523,IF($AA523='Control Panel'!$F$37,$AA523,IF($AA523='Control Panel'!$F$38,$AA523,IF($AA523='Control Panel'!$F$39,$AA523,IF($AA523='Control Panel'!$F$40,$AA523,IF($AA523='Control Panel'!$F$41,$AA523,"Error -- Availability entered in an incorrect format"))))))))</f>
        <v>N</v>
      </c>
    </row>
    <row r="524" spans="1:28" s="14" customFormat="1" x14ac:dyDescent="0.25">
      <c r="A524" s="7">
        <v>512</v>
      </c>
      <c r="B524" s="6"/>
      <c r="C524" s="11"/>
      <c r="D524" s="220"/>
      <c r="E524" s="11"/>
      <c r="F524" s="205" t="str">
        <f t="shared" si="14"/>
        <v>N/A</v>
      </c>
      <c r="G524" s="6"/>
      <c r="AA524" s="14" t="str">
        <f t="shared" si="15"/>
        <v/>
      </c>
      <c r="AB524" s="14" t="str">
        <f>IF(LEN($AA524)=0,"N",IF(LEN($AA524)&gt;1,"Error -- Availability entered in an incorrect format",IF($AA524='Control Panel'!$F$36,$AA524,IF($AA524='Control Panel'!$F$37,$AA524,IF($AA524='Control Panel'!$F$38,$AA524,IF($AA524='Control Panel'!$F$39,$AA524,IF($AA524='Control Panel'!$F$40,$AA524,IF($AA524='Control Panel'!$F$41,$AA524,"Error -- Availability entered in an incorrect format"))))))))</f>
        <v>N</v>
      </c>
    </row>
    <row r="525" spans="1:28" s="14" customFormat="1" x14ac:dyDescent="0.25">
      <c r="A525" s="7">
        <v>513</v>
      </c>
      <c r="B525" s="6"/>
      <c r="C525" s="11"/>
      <c r="D525" s="220"/>
      <c r="E525" s="11"/>
      <c r="F525" s="205" t="str">
        <f t="shared" si="14"/>
        <v>N/A</v>
      </c>
      <c r="G525" s="6"/>
      <c r="AA525" s="14" t="str">
        <f t="shared" si="15"/>
        <v/>
      </c>
      <c r="AB525" s="14" t="str">
        <f>IF(LEN($AA525)=0,"N",IF(LEN($AA525)&gt;1,"Error -- Availability entered in an incorrect format",IF($AA525='Control Panel'!$F$36,$AA525,IF($AA525='Control Panel'!$F$37,$AA525,IF($AA525='Control Panel'!$F$38,$AA525,IF($AA525='Control Panel'!$F$39,$AA525,IF($AA525='Control Panel'!$F$40,$AA525,IF($AA525='Control Panel'!$F$41,$AA525,"Error -- Availability entered in an incorrect format"))))))))</f>
        <v>N</v>
      </c>
    </row>
    <row r="526" spans="1:28" s="14" customFormat="1" x14ac:dyDescent="0.25">
      <c r="A526" s="7">
        <v>514</v>
      </c>
      <c r="B526" s="6"/>
      <c r="C526" s="11"/>
      <c r="D526" s="220"/>
      <c r="E526" s="11"/>
      <c r="F526" s="205" t="str">
        <f t="shared" ref="F526:F589" si="16">IF($D$10=$A$9,"N/A",$D$10)</f>
        <v>N/A</v>
      </c>
      <c r="G526" s="6"/>
      <c r="AA526" s="14" t="str">
        <f t="shared" ref="AA526:AA589" si="17">TRIM($D526)</f>
        <v/>
      </c>
      <c r="AB526" s="14" t="str">
        <f>IF(LEN($AA526)=0,"N",IF(LEN($AA526)&gt;1,"Error -- Availability entered in an incorrect format",IF($AA526='Control Panel'!$F$36,$AA526,IF($AA526='Control Panel'!$F$37,$AA526,IF($AA526='Control Panel'!$F$38,$AA526,IF($AA526='Control Panel'!$F$39,$AA526,IF($AA526='Control Panel'!$F$40,$AA526,IF($AA526='Control Panel'!$F$41,$AA526,"Error -- Availability entered in an incorrect format"))))))))</f>
        <v>N</v>
      </c>
    </row>
    <row r="527" spans="1:28" s="14" customFormat="1" x14ac:dyDescent="0.25">
      <c r="A527" s="7">
        <v>515</v>
      </c>
      <c r="B527" s="6"/>
      <c r="C527" s="11"/>
      <c r="D527" s="220"/>
      <c r="E527" s="11"/>
      <c r="F527" s="205" t="str">
        <f t="shared" si="16"/>
        <v>N/A</v>
      </c>
      <c r="G527" s="6"/>
      <c r="AA527" s="14" t="str">
        <f t="shared" si="17"/>
        <v/>
      </c>
      <c r="AB527" s="14" t="str">
        <f>IF(LEN($AA527)=0,"N",IF(LEN($AA527)&gt;1,"Error -- Availability entered in an incorrect format",IF($AA527='Control Panel'!$F$36,$AA527,IF($AA527='Control Panel'!$F$37,$AA527,IF($AA527='Control Panel'!$F$38,$AA527,IF($AA527='Control Panel'!$F$39,$AA527,IF($AA527='Control Panel'!$F$40,$AA527,IF($AA527='Control Panel'!$F$41,$AA527,"Error -- Availability entered in an incorrect format"))))))))</f>
        <v>N</v>
      </c>
    </row>
    <row r="528" spans="1:28" s="14" customFormat="1" x14ac:dyDescent="0.25">
      <c r="A528" s="7">
        <v>516</v>
      </c>
      <c r="B528" s="6"/>
      <c r="C528" s="11"/>
      <c r="D528" s="220"/>
      <c r="E528" s="11"/>
      <c r="F528" s="205" t="str">
        <f t="shared" si="16"/>
        <v>N/A</v>
      </c>
      <c r="G528" s="6"/>
      <c r="AA528" s="14" t="str">
        <f t="shared" si="17"/>
        <v/>
      </c>
      <c r="AB528" s="14" t="str">
        <f>IF(LEN($AA528)=0,"N",IF(LEN($AA528)&gt;1,"Error -- Availability entered in an incorrect format",IF($AA528='Control Panel'!$F$36,$AA528,IF($AA528='Control Panel'!$F$37,$AA528,IF($AA528='Control Panel'!$F$38,$AA528,IF($AA528='Control Panel'!$F$39,$AA528,IF($AA528='Control Panel'!$F$40,$AA528,IF($AA528='Control Panel'!$F$41,$AA528,"Error -- Availability entered in an incorrect format"))))))))</f>
        <v>N</v>
      </c>
    </row>
    <row r="529" spans="1:28" s="14" customFormat="1" x14ac:dyDescent="0.25">
      <c r="A529" s="7">
        <v>517</v>
      </c>
      <c r="B529" s="6"/>
      <c r="C529" s="11"/>
      <c r="D529" s="220"/>
      <c r="E529" s="11"/>
      <c r="F529" s="205" t="str">
        <f t="shared" si="16"/>
        <v>N/A</v>
      </c>
      <c r="G529" s="6"/>
      <c r="AA529" s="14" t="str">
        <f t="shared" si="17"/>
        <v/>
      </c>
      <c r="AB529" s="14" t="str">
        <f>IF(LEN($AA529)=0,"N",IF(LEN($AA529)&gt;1,"Error -- Availability entered in an incorrect format",IF($AA529='Control Panel'!$F$36,$AA529,IF($AA529='Control Panel'!$F$37,$AA529,IF($AA529='Control Panel'!$F$38,$AA529,IF($AA529='Control Panel'!$F$39,$AA529,IF($AA529='Control Panel'!$F$40,$AA529,IF($AA529='Control Panel'!$F$41,$AA529,"Error -- Availability entered in an incorrect format"))))))))</f>
        <v>N</v>
      </c>
    </row>
    <row r="530" spans="1:28" s="14" customFormat="1" x14ac:dyDescent="0.25">
      <c r="A530" s="7">
        <v>518</v>
      </c>
      <c r="B530" s="6"/>
      <c r="C530" s="11"/>
      <c r="D530" s="220"/>
      <c r="E530" s="11"/>
      <c r="F530" s="205" t="str">
        <f t="shared" si="16"/>
        <v>N/A</v>
      </c>
      <c r="G530" s="6"/>
      <c r="AA530" s="14" t="str">
        <f t="shared" si="17"/>
        <v/>
      </c>
      <c r="AB530" s="14" t="str">
        <f>IF(LEN($AA530)=0,"N",IF(LEN($AA530)&gt;1,"Error -- Availability entered in an incorrect format",IF($AA530='Control Panel'!$F$36,$AA530,IF($AA530='Control Panel'!$F$37,$AA530,IF($AA530='Control Panel'!$F$38,$AA530,IF($AA530='Control Panel'!$F$39,$AA530,IF($AA530='Control Panel'!$F$40,$AA530,IF($AA530='Control Panel'!$F$41,$AA530,"Error -- Availability entered in an incorrect format"))))))))</f>
        <v>N</v>
      </c>
    </row>
    <row r="531" spans="1:28" s="14" customFormat="1" x14ac:dyDescent="0.25">
      <c r="A531" s="7">
        <v>519</v>
      </c>
      <c r="B531" s="6"/>
      <c r="C531" s="11"/>
      <c r="D531" s="220"/>
      <c r="E531" s="11"/>
      <c r="F531" s="205" t="str">
        <f t="shared" si="16"/>
        <v>N/A</v>
      </c>
      <c r="G531" s="6"/>
      <c r="AA531" s="14" t="str">
        <f t="shared" si="17"/>
        <v/>
      </c>
      <c r="AB531" s="14" t="str">
        <f>IF(LEN($AA531)=0,"N",IF(LEN($AA531)&gt;1,"Error -- Availability entered in an incorrect format",IF($AA531='Control Panel'!$F$36,$AA531,IF($AA531='Control Panel'!$F$37,$AA531,IF($AA531='Control Panel'!$F$38,$AA531,IF($AA531='Control Panel'!$F$39,$AA531,IF($AA531='Control Panel'!$F$40,$AA531,IF($AA531='Control Panel'!$F$41,$AA531,"Error -- Availability entered in an incorrect format"))))))))</f>
        <v>N</v>
      </c>
    </row>
    <row r="532" spans="1:28" s="14" customFormat="1" x14ac:dyDescent="0.25">
      <c r="A532" s="7">
        <v>520</v>
      </c>
      <c r="B532" s="6"/>
      <c r="C532" s="11"/>
      <c r="D532" s="220"/>
      <c r="E532" s="11"/>
      <c r="F532" s="205" t="str">
        <f t="shared" si="16"/>
        <v>N/A</v>
      </c>
      <c r="G532" s="6"/>
      <c r="AA532" s="14" t="str">
        <f t="shared" si="17"/>
        <v/>
      </c>
      <c r="AB532" s="14" t="str">
        <f>IF(LEN($AA532)=0,"N",IF(LEN($AA532)&gt;1,"Error -- Availability entered in an incorrect format",IF($AA532='Control Panel'!$F$36,$AA532,IF($AA532='Control Panel'!$F$37,$AA532,IF($AA532='Control Panel'!$F$38,$AA532,IF($AA532='Control Panel'!$F$39,$AA532,IF($AA532='Control Panel'!$F$40,$AA532,IF($AA532='Control Panel'!$F$41,$AA532,"Error -- Availability entered in an incorrect format"))))))))</f>
        <v>N</v>
      </c>
    </row>
    <row r="533" spans="1:28" s="14" customFormat="1" x14ac:dyDescent="0.25">
      <c r="A533" s="7">
        <v>521</v>
      </c>
      <c r="B533" s="6"/>
      <c r="C533" s="11"/>
      <c r="D533" s="220"/>
      <c r="E533" s="11"/>
      <c r="F533" s="205" t="str">
        <f t="shared" si="16"/>
        <v>N/A</v>
      </c>
      <c r="G533" s="6"/>
      <c r="AA533" s="14" t="str">
        <f t="shared" si="17"/>
        <v/>
      </c>
      <c r="AB533" s="14" t="str">
        <f>IF(LEN($AA533)=0,"N",IF(LEN($AA533)&gt;1,"Error -- Availability entered in an incorrect format",IF($AA533='Control Panel'!$F$36,$AA533,IF($AA533='Control Panel'!$F$37,$AA533,IF($AA533='Control Panel'!$F$38,$AA533,IF($AA533='Control Panel'!$F$39,$AA533,IF($AA533='Control Panel'!$F$40,$AA533,IF($AA533='Control Panel'!$F$41,$AA533,"Error -- Availability entered in an incorrect format"))))))))</f>
        <v>N</v>
      </c>
    </row>
    <row r="534" spans="1:28" s="14" customFormat="1" x14ac:dyDescent="0.25">
      <c r="A534" s="7">
        <v>522</v>
      </c>
      <c r="B534" s="6"/>
      <c r="C534" s="11"/>
      <c r="D534" s="220"/>
      <c r="E534" s="11"/>
      <c r="F534" s="205" t="str">
        <f t="shared" si="16"/>
        <v>N/A</v>
      </c>
      <c r="G534" s="6"/>
      <c r="AA534" s="14" t="str">
        <f t="shared" si="17"/>
        <v/>
      </c>
      <c r="AB534" s="14" t="str">
        <f>IF(LEN($AA534)=0,"N",IF(LEN($AA534)&gt;1,"Error -- Availability entered in an incorrect format",IF($AA534='Control Panel'!$F$36,$AA534,IF($AA534='Control Panel'!$F$37,$AA534,IF($AA534='Control Panel'!$F$38,$AA534,IF($AA534='Control Panel'!$F$39,$AA534,IF($AA534='Control Panel'!$F$40,$AA534,IF($AA534='Control Panel'!$F$41,$AA534,"Error -- Availability entered in an incorrect format"))))))))</f>
        <v>N</v>
      </c>
    </row>
    <row r="535" spans="1:28" s="14" customFormat="1" x14ac:dyDescent="0.25">
      <c r="A535" s="7">
        <v>523</v>
      </c>
      <c r="B535" s="6"/>
      <c r="C535" s="11"/>
      <c r="D535" s="220"/>
      <c r="E535" s="11"/>
      <c r="F535" s="205" t="str">
        <f t="shared" si="16"/>
        <v>N/A</v>
      </c>
      <c r="G535" s="6"/>
      <c r="AA535" s="14" t="str">
        <f t="shared" si="17"/>
        <v/>
      </c>
      <c r="AB535" s="14" t="str">
        <f>IF(LEN($AA535)=0,"N",IF(LEN($AA535)&gt;1,"Error -- Availability entered in an incorrect format",IF($AA535='Control Panel'!$F$36,$AA535,IF($AA535='Control Panel'!$F$37,$AA535,IF($AA535='Control Panel'!$F$38,$AA535,IF($AA535='Control Panel'!$F$39,$AA535,IF($AA535='Control Panel'!$F$40,$AA535,IF($AA535='Control Panel'!$F$41,$AA535,"Error -- Availability entered in an incorrect format"))))))))</f>
        <v>N</v>
      </c>
    </row>
    <row r="536" spans="1:28" s="14" customFormat="1" x14ac:dyDescent="0.25">
      <c r="A536" s="7">
        <v>524</v>
      </c>
      <c r="B536" s="6"/>
      <c r="C536" s="11"/>
      <c r="D536" s="220"/>
      <c r="E536" s="11"/>
      <c r="F536" s="205" t="str">
        <f t="shared" si="16"/>
        <v>N/A</v>
      </c>
      <c r="G536" s="6"/>
      <c r="AA536" s="14" t="str">
        <f t="shared" si="17"/>
        <v/>
      </c>
      <c r="AB536" s="14" t="str">
        <f>IF(LEN($AA536)=0,"N",IF(LEN($AA536)&gt;1,"Error -- Availability entered in an incorrect format",IF($AA536='Control Panel'!$F$36,$AA536,IF($AA536='Control Panel'!$F$37,$AA536,IF($AA536='Control Panel'!$F$38,$AA536,IF($AA536='Control Panel'!$F$39,$AA536,IF($AA536='Control Panel'!$F$40,$AA536,IF($AA536='Control Panel'!$F$41,$AA536,"Error -- Availability entered in an incorrect format"))))))))</f>
        <v>N</v>
      </c>
    </row>
    <row r="537" spans="1:28" s="14" customFormat="1" x14ac:dyDescent="0.25">
      <c r="A537" s="7">
        <v>525</v>
      </c>
      <c r="B537" s="6"/>
      <c r="C537" s="11"/>
      <c r="D537" s="220"/>
      <c r="E537" s="11"/>
      <c r="F537" s="205" t="str">
        <f t="shared" si="16"/>
        <v>N/A</v>
      </c>
      <c r="G537" s="6"/>
      <c r="AA537" s="14" t="str">
        <f t="shared" si="17"/>
        <v/>
      </c>
      <c r="AB537" s="14" t="str">
        <f>IF(LEN($AA537)=0,"N",IF(LEN($AA537)&gt;1,"Error -- Availability entered in an incorrect format",IF($AA537='Control Panel'!$F$36,$AA537,IF($AA537='Control Panel'!$F$37,$AA537,IF($AA537='Control Panel'!$F$38,$AA537,IF($AA537='Control Panel'!$F$39,$AA537,IF($AA537='Control Panel'!$F$40,$AA537,IF($AA537='Control Panel'!$F$41,$AA537,"Error -- Availability entered in an incorrect format"))))))))</f>
        <v>N</v>
      </c>
    </row>
    <row r="538" spans="1:28" s="14" customFormat="1" x14ac:dyDescent="0.25">
      <c r="A538" s="7">
        <v>526</v>
      </c>
      <c r="B538" s="6"/>
      <c r="C538" s="11"/>
      <c r="D538" s="220"/>
      <c r="E538" s="11"/>
      <c r="F538" s="205" t="str">
        <f t="shared" si="16"/>
        <v>N/A</v>
      </c>
      <c r="G538" s="6"/>
      <c r="AA538" s="14" t="str">
        <f t="shared" si="17"/>
        <v/>
      </c>
      <c r="AB538" s="14" t="str">
        <f>IF(LEN($AA538)=0,"N",IF(LEN($AA538)&gt;1,"Error -- Availability entered in an incorrect format",IF($AA538='Control Panel'!$F$36,$AA538,IF($AA538='Control Panel'!$F$37,$AA538,IF($AA538='Control Panel'!$F$38,$AA538,IF($AA538='Control Panel'!$F$39,$AA538,IF($AA538='Control Panel'!$F$40,$AA538,IF($AA538='Control Panel'!$F$41,$AA538,"Error -- Availability entered in an incorrect format"))))))))</f>
        <v>N</v>
      </c>
    </row>
    <row r="539" spans="1:28" s="14" customFormat="1" x14ac:dyDescent="0.25">
      <c r="A539" s="7">
        <v>527</v>
      </c>
      <c r="B539" s="6"/>
      <c r="C539" s="11"/>
      <c r="D539" s="220"/>
      <c r="E539" s="11"/>
      <c r="F539" s="205" t="str">
        <f t="shared" si="16"/>
        <v>N/A</v>
      </c>
      <c r="G539" s="6"/>
      <c r="AA539" s="14" t="str">
        <f t="shared" si="17"/>
        <v/>
      </c>
      <c r="AB539" s="14" t="str">
        <f>IF(LEN($AA539)=0,"N",IF(LEN($AA539)&gt;1,"Error -- Availability entered in an incorrect format",IF($AA539='Control Panel'!$F$36,$AA539,IF($AA539='Control Panel'!$F$37,$AA539,IF($AA539='Control Panel'!$F$38,$AA539,IF($AA539='Control Panel'!$F$39,$AA539,IF($AA539='Control Panel'!$F$40,$AA539,IF($AA539='Control Panel'!$F$41,$AA539,"Error -- Availability entered in an incorrect format"))))))))</f>
        <v>N</v>
      </c>
    </row>
    <row r="540" spans="1:28" s="14" customFormat="1" x14ac:dyDescent="0.25">
      <c r="A540" s="7">
        <v>528</v>
      </c>
      <c r="B540" s="6"/>
      <c r="C540" s="11"/>
      <c r="D540" s="220"/>
      <c r="E540" s="11"/>
      <c r="F540" s="205" t="str">
        <f t="shared" si="16"/>
        <v>N/A</v>
      </c>
      <c r="G540" s="6"/>
      <c r="AA540" s="14" t="str">
        <f t="shared" si="17"/>
        <v/>
      </c>
      <c r="AB540" s="14" t="str">
        <f>IF(LEN($AA540)=0,"N",IF(LEN($AA540)&gt;1,"Error -- Availability entered in an incorrect format",IF($AA540='Control Panel'!$F$36,$AA540,IF($AA540='Control Panel'!$F$37,$AA540,IF($AA540='Control Panel'!$F$38,$AA540,IF($AA540='Control Panel'!$F$39,$AA540,IF($AA540='Control Panel'!$F$40,$AA540,IF($AA540='Control Panel'!$F$41,$AA540,"Error -- Availability entered in an incorrect format"))))))))</f>
        <v>N</v>
      </c>
    </row>
    <row r="541" spans="1:28" s="14" customFormat="1" x14ac:dyDescent="0.25">
      <c r="A541" s="7">
        <v>529</v>
      </c>
      <c r="B541" s="6"/>
      <c r="C541" s="11"/>
      <c r="D541" s="220"/>
      <c r="E541" s="11"/>
      <c r="F541" s="205" t="str">
        <f t="shared" si="16"/>
        <v>N/A</v>
      </c>
      <c r="G541" s="6"/>
      <c r="AA541" s="14" t="str">
        <f t="shared" si="17"/>
        <v/>
      </c>
      <c r="AB541" s="14" t="str">
        <f>IF(LEN($AA541)=0,"N",IF(LEN($AA541)&gt;1,"Error -- Availability entered in an incorrect format",IF($AA541='Control Panel'!$F$36,$AA541,IF($AA541='Control Panel'!$F$37,$AA541,IF($AA541='Control Panel'!$F$38,$AA541,IF($AA541='Control Panel'!$F$39,$AA541,IF($AA541='Control Panel'!$F$40,$AA541,IF($AA541='Control Panel'!$F$41,$AA541,"Error -- Availability entered in an incorrect format"))))))))</f>
        <v>N</v>
      </c>
    </row>
    <row r="542" spans="1:28" s="14" customFormat="1" x14ac:dyDescent="0.25">
      <c r="A542" s="7">
        <v>530</v>
      </c>
      <c r="B542" s="6"/>
      <c r="C542" s="11"/>
      <c r="D542" s="220"/>
      <c r="E542" s="11"/>
      <c r="F542" s="205" t="str">
        <f t="shared" si="16"/>
        <v>N/A</v>
      </c>
      <c r="G542" s="6"/>
      <c r="AA542" s="14" t="str">
        <f t="shared" si="17"/>
        <v/>
      </c>
      <c r="AB542" s="14" t="str">
        <f>IF(LEN($AA542)=0,"N",IF(LEN($AA542)&gt;1,"Error -- Availability entered in an incorrect format",IF($AA542='Control Panel'!$F$36,$AA542,IF($AA542='Control Panel'!$F$37,$AA542,IF($AA542='Control Panel'!$F$38,$AA542,IF($AA542='Control Panel'!$F$39,$AA542,IF($AA542='Control Panel'!$F$40,$AA542,IF($AA542='Control Panel'!$F$41,$AA542,"Error -- Availability entered in an incorrect format"))))))))</f>
        <v>N</v>
      </c>
    </row>
    <row r="543" spans="1:28" s="14" customFormat="1" x14ac:dyDescent="0.25">
      <c r="A543" s="7">
        <v>531</v>
      </c>
      <c r="B543" s="6"/>
      <c r="C543" s="11"/>
      <c r="D543" s="220"/>
      <c r="E543" s="11"/>
      <c r="F543" s="205" t="str">
        <f t="shared" si="16"/>
        <v>N/A</v>
      </c>
      <c r="G543" s="6"/>
      <c r="AA543" s="14" t="str">
        <f t="shared" si="17"/>
        <v/>
      </c>
      <c r="AB543" s="14" t="str">
        <f>IF(LEN($AA543)=0,"N",IF(LEN($AA543)&gt;1,"Error -- Availability entered in an incorrect format",IF($AA543='Control Panel'!$F$36,$AA543,IF($AA543='Control Panel'!$F$37,$AA543,IF($AA543='Control Panel'!$F$38,$AA543,IF($AA543='Control Panel'!$F$39,$AA543,IF($AA543='Control Panel'!$F$40,$AA543,IF($AA543='Control Panel'!$F$41,$AA543,"Error -- Availability entered in an incorrect format"))))))))</f>
        <v>N</v>
      </c>
    </row>
    <row r="544" spans="1:28" s="14" customFormat="1" x14ac:dyDescent="0.25">
      <c r="A544" s="7">
        <v>532</v>
      </c>
      <c r="B544" s="6"/>
      <c r="C544" s="11"/>
      <c r="D544" s="220"/>
      <c r="E544" s="11"/>
      <c r="F544" s="205" t="str">
        <f t="shared" si="16"/>
        <v>N/A</v>
      </c>
      <c r="G544" s="6"/>
      <c r="AA544" s="14" t="str">
        <f t="shared" si="17"/>
        <v/>
      </c>
      <c r="AB544" s="14" t="str">
        <f>IF(LEN($AA544)=0,"N",IF(LEN($AA544)&gt;1,"Error -- Availability entered in an incorrect format",IF($AA544='Control Panel'!$F$36,$AA544,IF($AA544='Control Panel'!$F$37,$AA544,IF($AA544='Control Panel'!$F$38,$AA544,IF($AA544='Control Panel'!$F$39,$AA544,IF($AA544='Control Panel'!$F$40,$AA544,IF($AA544='Control Panel'!$F$41,$AA544,"Error -- Availability entered in an incorrect format"))))))))</f>
        <v>N</v>
      </c>
    </row>
    <row r="545" spans="1:28" s="14" customFormat="1" x14ac:dyDescent="0.25">
      <c r="A545" s="7">
        <v>533</v>
      </c>
      <c r="B545" s="6"/>
      <c r="C545" s="11"/>
      <c r="D545" s="220"/>
      <c r="E545" s="11"/>
      <c r="F545" s="205" t="str">
        <f t="shared" si="16"/>
        <v>N/A</v>
      </c>
      <c r="G545" s="6"/>
      <c r="AA545" s="14" t="str">
        <f t="shared" si="17"/>
        <v/>
      </c>
      <c r="AB545" s="14" t="str">
        <f>IF(LEN($AA545)=0,"N",IF(LEN($AA545)&gt;1,"Error -- Availability entered in an incorrect format",IF($AA545='Control Panel'!$F$36,$AA545,IF($AA545='Control Panel'!$F$37,$AA545,IF($AA545='Control Panel'!$F$38,$AA545,IF($AA545='Control Panel'!$F$39,$AA545,IF($AA545='Control Panel'!$F$40,$AA545,IF($AA545='Control Panel'!$F$41,$AA545,"Error -- Availability entered in an incorrect format"))))))))</f>
        <v>N</v>
      </c>
    </row>
    <row r="546" spans="1:28" s="14" customFormat="1" x14ac:dyDescent="0.25">
      <c r="A546" s="7">
        <v>534</v>
      </c>
      <c r="B546" s="6"/>
      <c r="C546" s="11"/>
      <c r="D546" s="220"/>
      <c r="E546" s="11"/>
      <c r="F546" s="205" t="str">
        <f t="shared" si="16"/>
        <v>N/A</v>
      </c>
      <c r="G546" s="6"/>
      <c r="AA546" s="14" t="str">
        <f t="shared" si="17"/>
        <v/>
      </c>
      <c r="AB546" s="14" t="str">
        <f>IF(LEN($AA546)=0,"N",IF(LEN($AA546)&gt;1,"Error -- Availability entered in an incorrect format",IF($AA546='Control Panel'!$F$36,$AA546,IF($AA546='Control Panel'!$F$37,$AA546,IF($AA546='Control Panel'!$F$38,$AA546,IF($AA546='Control Panel'!$F$39,$AA546,IF($AA546='Control Panel'!$F$40,$AA546,IF($AA546='Control Panel'!$F$41,$AA546,"Error -- Availability entered in an incorrect format"))))))))</f>
        <v>N</v>
      </c>
    </row>
    <row r="547" spans="1:28" s="14" customFormat="1" x14ac:dyDescent="0.25">
      <c r="A547" s="7">
        <v>535</v>
      </c>
      <c r="B547" s="6"/>
      <c r="C547" s="11"/>
      <c r="D547" s="220"/>
      <c r="E547" s="11"/>
      <c r="F547" s="205" t="str">
        <f t="shared" si="16"/>
        <v>N/A</v>
      </c>
      <c r="G547" s="6"/>
      <c r="AA547" s="14" t="str">
        <f t="shared" si="17"/>
        <v/>
      </c>
      <c r="AB547" s="14" t="str">
        <f>IF(LEN($AA547)=0,"N",IF(LEN($AA547)&gt;1,"Error -- Availability entered in an incorrect format",IF($AA547='Control Panel'!$F$36,$AA547,IF($AA547='Control Panel'!$F$37,$AA547,IF($AA547='Control Panel'!$F$38,$AA547,IF($AA547='Control Panel'!$F$39,$AA547,IF($AA547='Control Panel'!$F$40,$AA547,IF($AA547='Control Panel'!$F$41,$AA547,"Error -- Availability entered in an incorrect format"))))))))</f>
        <v>N</v>
      </c>
    </row>
    <row r="548" spans="1:28" s="14" customFormat="1" x14ac:dyDescent="0.25">
      <c r="A548" s="7">
        <v>536</v>
      </c>
      <c r="B548" s="6"/>
      <c r="C548" s="11"/>
      <c r="D548" s="220"/>
      <c r="E548" s="11"/>
      <c r="F548" s="205" t="str">
        <f t="shared" si="16"/>
        <v>N/A</v>
      </c>
      <c r="G548" s="6"/>
      <c r="AA548" s="14" t="str">
        <f t="shared" si="17"/>
        <v/>
      </c>
      <c r="AB548" s="14" t="str">
        <f>IF(LEN($AA548)=0,"N",IF(LEN($AA548)&gt;1,"Error -- Availability entered in an incorrect format",IF($AA548='Control Panel'!$F$36,$AA548,IF($AA548='Control Panel'!$F$37,$AA548,IF($AA548='Control Panel'!$F$38,$AA548,IF($AA548='Control Panel'!$F$39,$AA548,IF($AA548='Control Panel'!$F$40,$AA548,IF($AA548='Control Panel'!$F$41,$AA548,"Error -- Availability entered in an incorrect format"))))))))</f>
        <v>N</v>
      </c>
    </row>
    <row r="549" spans="1:28" s="14" customFormat="1" x14ac:dyDescent="0.25">
      <c r="A549" s="7">
        <v>537</v>
      </c>
      <c r="B549" s="6"/>
      <c r="C549" s="11"/>
      <c r="D549" s="220"/>
      <c r="E549" s="11"/>
      <c r="F549" s="205" t="str">
        <f t="shared" si="16"/>
        <v>N/A</v>
      </c>
      <c r="G549" s="6"/>
      <c r="AA549" s="14" t="str">
        <f t="shared" si="17"/>
        <v/>
      </c>
      <c r="AB549" s="14" t="str">
        <f>IF(LEN($AA549)=0,"N",IF(LEN($AA549)&gt;1,"Error -- Availability entered in an incorrect format",IF($AA549='Control Panel'!$F$36,$AA549,IF($AA549='Control Panel'!$F$37,$AA549,IF($AA549='Control Panel'!$F$38,$AA549,IF($AA549='Control Panel'!$F$39,$AA549,IF($AA549='Control Panel'!$F$40,$AA549,IF($AA549='Control Panel'!$F$41,$AA549,"Error -- Availability entered in an incorrect format"))))))))</f>
        <v>N</v>
      </c>
    </row>
    <row r="550" spans="1:28" s="14" customFormat="1" x14ac:dyDescent="0.25">
      <c r="A550" s="7">
        <v>538</v>
      </c>
      <c r="B550" s="6"/>
      <c r="C550" s="11"/>
      <c r="D550" s="220"/>
      <c r="E550" s="11"/>
      <c r="F550" s="205" t="str">
        <f t="shared" si="16"/>
        <v>N/A</v>
      </c>
      <c r="G550" s="6"/>
      <c r="AA550" s="14" t="str">
        <f t="shared" si="17"/>
        <v/>
      </c>
      <c r="AB550" s="14" t="str">
        <f>IF(LEN($AA550)=0,"N",IF(LEN($AA550)&gt;1,"Error -- Availability entered in an incorrect format",IF($AA550='Control Panel'!$F$36,$AA550,IF($AA550='Control Panel'!$F$37,$AA550,IF($AA550='Control Panel'!$F$38,$AA550,IF($AA550='Control Panel'!$F$39,$AA550,IF($AA550='Control Panel'!$F$40,$AA550,IF($AA550='Control Panel'!$F$41,$AA550,"Error -- Availability entered in an incorrect format"))))))))</f>
        <v>N</v>
      </c>
    </row>
    <row r="551" spans="1:28" s="14" customFormat="1" x14ac:dyDescent="0.25">
      <c r="A551" s="7">
        <v>539</v>
      </c>
      <c r="B551" s="6"/>
      <c r="C551" s="11"/>
      <c r="D551" s="220"/>
      <c r="E551" s="11"/>
      <c r="F551" s="205" t="str">
        <f t="shared" si="16"/>
        <v>N/A</v>
      </c>
      <c r="G551" s="6"/>
      <c r="AA551" s="14" t="str">
        <f t="shared" si="17"/>
        <v/>
      </c>
      <c r="AB551" s="14" t="str">
        <f>IF(LEN($AA551)=0,"N",IF(LEN($AA551)&gt;1,"Error -- Availability entered in an incorrect format",IF($AA551='Control Panel'!$F$36,$AA551,IF($AA551='Control Panel'!$F$37,$AA551,IF($AA551='Control Panel'!$F$38,$AA551,IF($AA551='Control Panel'!$F$39,$AA551,IF($AA551='Control Panel'!$F$40,$AA551,IF($AA551='Control Panel'!$F$41,$AA551,"Error -- Availability entered in an incorrect format"))))))))</f>
        <v>N</v>
      </c>
    </row>
    <row r="552" spans="1:28" s="14" customFormat="1" x14ac:dyDescent="0.25">
      <c r="A552" s="7">
        <v>540</v>
      </c>
      <c r="B552" s="6"/>
      <c r="C552" s="11"/>
      <c r="D552" s="220"/>
      <c r="E552" s="11"/>
      <c r="F552" s="205" t="str">
        <f t="shared" si="16"/>
        <v>N/A</v>
      </c>
      <c r="G552" s="6"/>
      <c r="AA552" s="14" t="str">
        <f t="shared" si="17"/>
        <v/>
      </c>
      <c r="AB552" s="14" t="str">
        <f>IF(LEN($AA552)=0,"N",IF(LEN($AA552)&gt;1,"Error -- Availability entered in an incorrect format",IF($AA552='Control Panel'!$F$36,$AA552,IF($AA552='Control Panel'!$F$37,$AA552,IF($AA552='Control Panel'!$F$38,$AA552,IF($AA552='Control Panel'!$F$39,$AA552,IF($AA552='Control Panel'!$F$40,$AA552,IF($AA552='Control Panel'!$F$41,$AA552,"Error -- Availability entered in an incorrect format"))))))))</f>
        <v>N</v>
      </c>
    </row>
    <row r="553" spans="1:28" s="14" customFormat="1" x14ac:dyDescent="0.25">
      <c r="A553" s="7">
        <v>541</v>
      </c>
      <c r="B553" s="6"/>
      <c r="C553" s="11"/>
      <c r="D553" s="220"/>
      <c r="E553" s="11"/>
      <c r="F553" s="205" t="str">
        <f t="shared" si="16"/>
        <v>N/A</v>
      </c>
      <c r="G553" s="6"/>
      <c r="AA553" s="14" t="str">
        <f t="shared" si="17"/>
        <v/>
      </c>
      <c r="AB553" s="14" t="str">
        <f>IF(LEN($AA553)=0,"N",IF(LEN($AA553)&gt;1,"Error -- Availability entered in an incorrect format",IF($AA553='Control Panel'!$F$36,$AA553,IF($AA553='Control Panel'!$F$37,$AA553,IF($AA553='Control Panel'!$F$38,$AA553,IF($AA553='Control Panel'!$F$39,$AA553,IF($AA553='Control Panel'!$F$40,$AA553,IF($AA553='Control Panel'!$F$41,$AA553,"Error -- Availability entered in an incorrect format"))))))))</f>
        <v>N</v>
      </c>
    </row>
    <row r="554" spans="1:28" s="14" customFormat="1" x14ac:dyDescent="0.25">
      <c r="A554" s="7">
        <v>542</v>
      </c>
      <c r="B554" s="6"/>
      <c r="C554" s="11"/>
      <c r="D554" s="220"/>
      <c r="E554" s="11"/>
      <c r="F554" s="205" t="str">
        <f t="shared" si="16"/>
        <v>N/A</v>
      </c>
      <c r="G554" s="6"/>
      <c r="AA554" s="14" t="str">
        <f t="shared" si="17"/>
        <v/>
      </c>
      <c r="AB554" s="14" t="str">
        <f>IF(LEN($AA554)=0,"N",IF(LEN($AA554)&gt;1,"Error -- Availability entered in an incorrect format",IF($AA554='Control Panel'!$F$36,$AA554,IF($AA554='Control Panel'!$F$37,$AA554,IF($AA554='Control Panel'!$F$38,$AA554,IF($AA554='Control Panel'!$F$39,$AA554,IF($AA554='Control Panel'!$F$40,$AA554,IF($AA554='Control Panel'!$F$41,$AA554,"Error -- Availability entered in an incorrect format"))))))))</f>
        <v>N</v>
      </c>
    </row>
    <row r="555" spans="1:28" s="14" customFormat="1" x14ac:dyDescent="0.25">
      <c r="A555" s="7">
        <v>543</v>
      </c>
      <c r="B555" s="6"/>
      <c r="C555" s="11"/>
      <c r="D555" s="220"/>
      <c r="E555" s="11"/>
      <c r="F555" s="205" t="str">
        <f t="shared" si="16"/>
        <v>N/A</v>
      </c>
      <c r="G555" s="6"/>
      <c r="AA555" s="14" t="str">
        <f t="shared" si="17"/>
        <v/>
      </c>
      <c r="AB555" s="14" t="str">
        <f>IF(LEN($AA555)=0,"N",IF(LEN($AA555)&gt;1,"Error -- Availability entered in an incorrect format",IF($AA555='Control Panel'!$F$36,$AA555,IF($AA555='Control Panel'!$F$37,$AA555,IF($AA555='Control Panel'!$F$38,$AA555,IF($AA555='Control Panel'!$F$39,$AA555,IF($AA555='Control Panel'!$F$40,$AA555,IF($AA555='Control Panel'!$F$41,$AA555,"Error -- Availability entered in an incorrect format"))))))))</f>
        <v>N</v>
      </c>
    </row>
    <row r="556" spans="1:28" s="14" customFormat="1" x14ac:dyDescent="0.25">
      <c r="A556" s="7">
        <v>544</v>
      </c>
      <c r="B556" s="6"/>
      <c r="C556" s="11"/>
      <c r="D556" s="220"/>
      <c r="E556" s="11"/>
      <c r="F556" s="205" t="str">
        <f t="shared" si="16"/>
        <v>N/A</v>
      </c>
      <c r="G556" s="6"/>
      <c r="AA556" s="14" t="str">
        <f t="shared" si="17"/>
        <v/>
      </c>
      <c r="AB556" s="14" t="str">
        <f>IF(LEN($AA556)=0,"N",IF(LEN($AA556)&gt;1,"Error -- Availability entered in an incorrect format",IF($AA556='Control Panel'!$F$36,$AA556,IF($AA556='Control Panel'!$F$37,$AA556,IF($AA556='Control Panel'!$F$38,$AA556,IF($AA556='Control Panel'!$F$39,$AA556,IF($AA556='Control Panel'!$F$40,$AA556,IF($AA556='Control Panel'!$F$41,$AA556,"Error -- Availability entered in an incorrect format"))))))))</f>
        <v>N</v>
      </c>
    </row>
    <row r="557" spans="1:28" s="14" customFormat="1" x14ac:dyDescent="0.25">
      <c r="A557" s="7">
        <v>545</v>
      </c>
      <c r="B557" s="6"/>
      <c r="C557" s="11"/>
      <c r="D557" s="220"/>
      <c r="E557" s="11"/>
      <c r="F557" s="205" t="str">
        <f t="shared" si="16"/>
        <v>N/A</v>
      </c>
      <c r="G557" s="6"/>
      <c r="AA557" s="14" t="str">
        <f t="shared" si="17"/>
        <v/>
      </c>
      <c r="AB557" s="14" t="str">
        <f>IF(LEN($AA557)=0,"N",IF(LEN($AA557)&gt;1,"Error -- Availability entered in an incorrect format",IF($AA557='Control Panel'!$F$36,$AA557,IF($AA557='Control Panel'!$F$37,$AA557,IF($AA557='Control Panel'!$F$38,$AA557,IF($AA557='Control Panel'!$F$39,$AA557,IF($AA557='Control Panel'!$F$40,$AA557,IF($AA557='Control Panel'!$F$41,$AA557,"Error -- Availability entered in an incorrect format"))))))))</f>
        <v>N</v>
      </c>
    </row>
    <row r="558" spans="1:28" s="14" customFormat="1" x14ac:dyDescent="0.25">
      <c r="A558" s="7">
        <v>546</v>
      </c>
      <c r="B558" s="6"/>
      <c r="C558" s="11"/>
      <c r="D558" s="220"/>
      <c r="E558" s="11"/>
      <c r="F558" s="205" t="str">
        <f t="shared" si="16"/>
        <v>N/A</v>
      </c>
      <c r="G558" s="6"/>
      <c r="AA558" s="14" t="str">
        <f t="shared" si="17"/>
        <v/>
      </c>
      <c r="AB558" s="14" t="str">
        <f>IF(LEN($AA558)=0,"N",IF(LEN($AA558)&gt;1,"Error -- Availability entered in an incorrect format",IF($AA558='Control Panel'!$F$36,$AA558,IF($AA558='Control Panel'!$F$37,$AA558,IF($AA558='Control Panel'!$F$38,$AA558,IF($AA558='Control Panel'!$F$39,$AA558,IF($AA558='Control Panel'!$F$40,$AA558,IF($AA558='Control Panel'!$F$41,$AA558,"Error -- Availability entered in an incorrect format"))))))))</f>
        <v>N</v>
      </c>
    </row>
    <row r="559" spans="1:28" s="14" customFormat="1" x14ac:dyDescent="0.25">
      <c r="A559" s="7">
        <v>547</v>
      </c>
      <c r="B559" s="6"/>
      <c r="C559" s="11"/>
      <c r="D559" s="220"/>
      <c r="E559" s="11"/>
      <c r="F559" s="205" t="str">
        <f t="shared" si="16"/>
        <v>N/A</v>
      </c>
      <c r="G559" s="6"/>
      <c r="AA559" s="14" t="str">
        <f t="shared" si="17"/>
        <v/>
      </c>
      <c r="AB559" s="14" t="str">
        <f>IF(LEN($AA559)=0,"N",IF(LEN($AA559)&gt;1,"Error -- Availability entered in an incorrect format",IF($AA559='Control Panel'!$F$36,$AA559,IF($AA559='Control Panel'!$F$37,$AA559,IF($AA559='Control Panel'!$F$38,$AA559,IF($AA559='Control Panel'!$F$39,$AA559,IF($AA559='Control Panel'!$F$40,$AA559,IF($AA559='Control Panel'!$F$41,$AA559,"Error -- Availability entered in an incorrect format"))))))))</f>
        <v>N</v>
      </c>
    </row>
    <row r="560" spans="1:28" s="14" customFormat="1" x14ac:dyDescent="0.25">
      <c r="A560" s="7">
        <v>548</v>
      </c>
      <c r="B560" s="6"/>
      <c r="C560" s="11"/>
      <c r="D560" s="220"/>
      <c r="E560" s="11"/>
      <c r="F560" s="205" t="str">
        <f t="shared" si="16"/>
        <v>N/A</v>
      </c>
      <c r="G560" s="6"/>
      <c r="AA560" s="14" t="str">
        <f t="shared" si="17"/>
        <v/>
      </c>
      <c r="AB560" s="14" t="str">
        <f>IF(LEN($AA560)=0,"N",IF(LEN($AA560)&gt;1,"Error -- Availability entered in an incorrect format",IF($AA560='Control Panel'!$F$36,$AA560,IF($AA560='Control Panel'!$F$37,$AA560,IF($AA560='Control Panel'!$F$38,$AA560,IF($AA560='Control Panel'!$F$39,$AA560,IF($AA560='Control Panel'!$F$40,$AA560,IF($AA560='Control Panel'!$F$41,$AA560,"Error -- Availability entered in an incorrect format"))))))))</f>
        <v>N</v>
      </c>
    </row>
    <row r="561" spans="1:28" s="14" customFormat="1" x14ac:dyDescent="0.25">
      <c r="A561" s="7">
        <v>549</v>
      </c>
      <c r="B561" s="6"/>
      <c r="C561" s="11"/>
      <c r="D561" s="220"/>
      <c r="E561" s="11"/>
      <c r="F561" s="205" t="str">
        <f t="shared" si="16"/>
        <v>N/A</v>
      </c>
      <c r="G561" s="6"/>
      <c r="AA561" s="14" t="str">
        <f t="shared" si="17"/>
        <v/>
      </c>
      <c r="AB561" s="14" t="str">
        <f>IF(LEN($AA561)=0,"N",IF(LEN($AA561)&gt;1,"Error -- Availability entered in an incorrect format",IF($AA561='Control Panel'!$F$36,$AA561,IF($AA561='Control Panel'!$F$37,$AA561,IF($AA561='Control Panel'!$F$38,$AA561,IF($AA561='Control Panel'!$F$39,$AA561,IF($AA561='Control Panel'!$F$40,$AA561,IF($AA561='Control Panel'!$F$41,$AA561,"Error -- Availability entered in an incorrect format"))))))))</f>
        <v>N</v>
      </c>
    </row>
    <row r="562" spans="1:28" s="14" customFormat="1" x14ac:dyDescent="0.25">
      <c r="A562" s="7">
        <v>550</v>
      </c>
      <c r="B562" s="6"/>
      <c r="C562" s="11"/>
      <c r="D562" s="220"/>
      <c r="E562" s="11"/>
      <c r="F562" s="205" t="str">
        <f t="shared" si="16"/>
        <v>N/A</v>
      </c>
      <c r="G562" s="6"/>
      <c r="AA562" s="14" t="str">
        <f t="shared" si="17"/>
        <v/>
      </c>
      <c r="AB562" s="14" t="str">
        <f>IF(LEN($AA562)=0,"N",IF(LEN($AA562)&gt;1,"Error -- Availability entered in an incorrect format",IF($AA562='Control Panel'!$F$36,$AA562,IF($AA562='Control Panel'!$F$37,$AA562,IF($AA562='Control Panel'!$F$38,$AA562,IF($AA562='Control Panel'!$F$39,$AA562,IF($AA562='Control Panel'!$F$40,$AA562,IF($AA562='Control Panel'!$F$41,$AA562,"Error -- Availability entered in an incorrect format"))))))))</f>
        <v>N</v>
      </c>
    </row>
    <row r="563" spans="1:28" s="14" customFormat="1" x14ac:dyDescent="0.25">
      <c r="A563" s="7">
        <v>551</v>
      </c>
      <c r="B563" s="6"/>
      <c r="C563" s="11"/>
      <c r="D563" s="220"/>
      <c r="E563" s="11"/>
      <c r="F563" s="205" t="str">
        <f t="shared" si="16"/>
        <v>N/A</v>
      </c>
      <c r="G563" s="6"/>
      <c r="AA563" s="14" t="str">
        <f t="shared" si="17"/>
        <v/>
      </c>
      <c r="AB563" s="14" t="str">
        <f>IF(LEN($AA563)=0,"N",IF(LEN($AA563)&gt;1,"Error -- Availability entered in an incorrect format",IF($AA563='Control Panel'!$F$36,$AA563,IF($AA563='Control Panel'!$F$37,$AA563,IF($AA563='Control Panel'!$F$38,$AA563,IF($AA563='Control Panel'!$F$39,$AA563,IF($AA563='Control Panel'!$F$40,$AA563,IF($AA563='Control Panel'!$F$41,$AA563,"Error -- Availability entered in an incorrect format"))))))))</f>
        <v>N</v>
      </c>
    </row>
    <row r="564" spans="1:28" s="14" customFormat="1" x14ac:dyDescent="0.25">
      <c r="A564" s="7">
        <v>552</v>
      </c>
      <c r="B564" s="6"/>
      <c r="C564" s="11"/>
      <c r="D564" s="220"/>
      <c r="E564" s="11"/>
      <c r="F564" s="205" t="str">
        <f t="shared" si="16"/>
        <v>N/A</v>
      </c>
      <c r="G564" s="6"/>
      <c r="AA564" s="14" t="str">
        <f t="shared" si="17"/>
        <v/>
      </c>
      <c r="AB564" s="14" t="str">
        <f>IF(LEN($AA564)=0,"N",IF(LEN($AA564)&gt;1,"Error -- Availability entered in an incorrect format",IF($AA564='Control Panel'!$F$36,$AA564,IF($AA564='Control Panel'!$F$37,$AA564,IF($AA564='Control Panel'!$F$38,$AA564,IF($AA564='Control Panel'!$F$39,$AA564,IF($AA564='Control Panel'!$F$40,$AA564,IF($AA564='Control Panel'!$F$41,$AA564,"Error -- Availability entered in an incorrect format"))))))))</f>
        <v>N</v>
      </c>
    </row>
    <row r="565" spans="1:28" s="14" customFormat="1" x14ac:dyDescent="0.25">
      <c r="A565" s="7">
        <v>553</v>
      </c>
      <c r="B565" s="6"/>
      <c r="C565" s="11"/>
      <c r="D565" s="220"/>
      <c r="E565" s="11"/>
      <c r="F565" s="205" t="str">
        <f t="shared" si="16"/>
        <v>N/A</v>
      </c>
      <c r="G565" s="6"/>
      <c r="AA565" s="14" t="str">
        <f t="shared" si="17"/>
        <v/>
      </c>
      <c r="AB565" s="14" t="str">
        <f>IF(LEN($AA565)=0,"N",IF(LEN($AA565)&gt;1,"Error -- Availability entered in an incorrect format",IF($AA565='Control Panel'!$F$36,$AA565,IF($AA565='Control Panel'!$F$37,$AA565,IF($AA565='Control Panel'!$F$38,$AA565,IF($AA565='Control Panel'!$F$39,$AA565,IF($AA565='Control Panel'!$F$40,$AA565,IF($AA565='Control Panel'!$F$41,$AA565,"Error -- Availability entered in an incorrect format"))))))))</f>
        <v>N</v>
      </c>
    </row>
    <row r="566" spans="1:28" s="14" customFormat="1" x14ac:dyDescent="0.25">
      <c r="A566" s="7">
        <v>554</v>
      </c>
      <c r="B566" s="6"/>
      <c r="C566" s="11"/>
      <c r="D566" s="220"/>
      <c r="E566" s="11"/>
      <c r="F566" s="205" t="str">
        <f t="shared" si="16"/>
        <v>N/A</v>
      </c>
      <c r="G566" s="6"/>
      <c r="AA566" s="14" t="str">
        <f t="shared" si="17"/>
        <v/>
      </c>
      <c r="AB566" s="14" t="str">
        <f>IF(LEN($AA566)=0,"N",IF(LEN($AA566)&gt;1,"Error -- Availability entered in an incorrect format",IF($AA566='Control Panel'!$F$36,$AA566,IF($AA566='Control Panel'!$F$37,$AA566,IF($AA566='Control Panel'!$F$38,$AA566,IF($AA566='Control Panel'!$F$39,$AA566,IF($AA566='Control Panel'!$F$40,$AA566,IF($AA566='Control Panel'!$F$41,$AA566,"Error -- Availability entered in an incorrect format"))))))))</f>
        <v>N</v>
      </c>
    </row>
    <row r="567" spans="1:28" s="14" customFormat="1" x14ac:dyDescent="0.25">
      <c r="A567" s="7">
        <v>555</v>
      </c>
      <c r="B567" s="6"/>
      <c r="C567" s="11"/>
      <c r="D567" s="220"/>
      <c r="E567" s="11"/>
      <c r="F567" s="205" t="str">
        <f t="shared" si="16"/>
        <v>N/A</v>
      </c>
      <c r="G567" s="6"/>
      <c r="AA567" s="14" t="str">
        <f t="shared" si="17"/>
        <v/>
      </c>
      <c r="AB567" s="14" t="str">
        <f>IF(LEN($AA567)=0,"N",IF(LEN($AA567)&gt;1,"Error -- Availability entered in an incorrect format",IF($AA567='Control Panel'!$F$36,$AA567,IF($AA567='Control Panel'!$F$37,$AA567,IF($AA567='Control Panel'!$F$38,$AA567,IF($AA567='Control Panel'!$F$39,$AA567,IF($AA567='Control Panel'!$F$40,$AA567,IF($AA567='Control Panel'!$F$41,$AA567,"Error -- Availability entered in an incorrect format"))))))))</f>
        <v>N</v>
      </c>
    </row>
    <row r="568" spans="1:28" s="14" customFormat="1" x14ac:dyDescent="0.25">
      <c r="A568" s="7">
        <v>556</v>
      </c>
      <c r="B568" s="6"/>
      <c r="C568" s="11"/>
      <c r="D568" s="220"/>
      <c r="E568" s="11"/>
      <c r="F568" s="205" t="str">
        <f t="shared" si="16"/>
        <v>N/A</v>
      </c>
      <c r="G568" s="6"/>
      <c r="AA568" s="14" t="str">
        <f t="shared" si="17"/>
        <v/>
      </c>
      <c r="AB568" s="14" t="str">
        <f>IF(LEN($AA568)=0,"N",IF(LEN($AA568)&gt;1,"Error -- Availability entered in an incorrect format",IF($AA568='Control Panel'!$F$36,$AA568,IF($AA568='Control Panel'!$F$37,$AA568,IF($AA568='Control Panel'!$F$38,$AA568,IF($AA568='Control Panel'!$F$39,$AA568,IF($AA568='Control Panel'!$F$40,$AA568,IF($AA568='Control Panel'!$F$41,$AA568,"Error -- Availability entered in an incorrect format"))))))))</f>
        <v>N</v>
      </c>
    </row>
    <row r="569" spans="1:28" s="14" customFormat="1" x14ac:dyDescent="0.25">
      <c r="A569" s="7">
        <v>557</v>
      </c>
      <c r="B569" s="6"/>
      <c r="C569" s="11"/>
      <c r="D569" s="220"/>
      <c r="E569" s="11"/>
      <c r="F569" s="205" t="str">
        <f t="shared" si="16"/>
        <v>N/A</v>
      </c>
      <c r="G569" s="6"/>
      <c r="AA569" s="14" t="str">
        <f t="shared" si="17"/>
        <v/>
      </c>
      <c r="AB569" s="14" t="str">
        <f>IF(LEN($AA569)=0,"N",IF(LEN($AA569)&gt;1,"Error -- Availability entered in an incorrect format",IF($AA569='Control Panel'!$F$36,$AA569,IF($AA569='Control Panel'!$F$37,$AA569,IF($AA569='Control Panel'!$F$38,$AA569,IF($AA569='Control Panel'!$F$39,$AA569,IF($AA569='Control Panel'!$F$40,$AA569,IF($AA569='Control Panel'!$F$41,$AA569,"Error -- Availability entered in an incorrect format"))))))))</f>
        <v>N</v>
      </c>
    </row>
    <row r="570" spans="1:28" s="14" customFormat="1" x14ac:dyDescent="0.25">
      <c r="A570" s="7">
        <v>558</v>
      </c>
      <c r="B570" s="6"/>
      <c r="C570" s="11"/>
      <c r="D570" s="220"/>
      <c r="E570" s="11"/>
      <c r="F570" s="205" t="str">
        <f t="shared" si="16"/>
        <v>N/A</v>
      </c>
      <c r="G570" s="6"/>
      <c r="AA570" s="14" t="str">
        <f t="shared" si="17"/>
        <v/>
      </c>
      <c r="AB570" s="14" t="str">
        <f>IF(LEN($AA570)=0,"N",IF(LEN($AA570)&gt;1,"Error -- Availability entered in an incorrect format",IF($AA570='Control Panel'!$F$36,$AA570,IF($AA570='Control Panel'!$F$37,$AA570,IF($AA570='Control Panel'!$F$38,$AA570,IF($AA570='Control Panel'!$F$39,$AA570,IF($AA570='Control Panel'!$F$40,$AA570,IF($AA570='Control Panel'!$F$41,$AA570,"Error -- Availability entered in an incorrect format"))))))))</f>
        <v>N</v>
      </c>
    </row>
    <row r="571" spans="1:28" s="14" customFormat="1" x14ac:dyDescent="0.25">
      <c r="A571" s="7">
        <v>559</v>
      </c>
      <c r="B571" s="6"/>
      <c r="C571" s="11"/>
      <c r="D571" s="220"/>
      <c r="E571" s="11"/>
      <c r="F571" s="205" t="str">
        <f t="shared" si="16"/>
        <v>N/A</v>
      </c>
      <c r="G571" s="6"/>
      <c r="AA571" s="14" t="str">
        <f t="shared" si="17"/>
        <v/>
      </c>
      <c r="AB571" s="14" t="str">
        <f>IF(LEN($AA571)=0,"N",IF(LEN($AA571)&gt;1,"Error -- Availability entered in an incorrect format",IF($AA571='Control Panel'!$F$36,$AA571,IF($AA571='Control Panel'!$F$37,$AA571,IF($AA571='Control Panel'!$F$38,$AA571,IF($AA571='Control Panel'!$F$39,$AA571,IF($AA571='Control Panel'!$F$40,$AA571,IF($AA571='Control Panel'!$F$41,$AA571,"Error -- Availability entered in an incorrect format"))))))))</f>
        <v>N</v>
      </c>
    </row>
    <row r="572" spans="1:28" s="14" customFormat="1" x14ac:dyDescent="0.25">
      <c r="A572" s="7">
        <v>560</v>
      </c>
      <c r="B572" s="6"/>
      <c r="C572" s="11"/>
      <c r="D572" s="220"/>
      <c r="E572" s="11"/>
      <c r="F572" s="205" t="str">
        <f t="shared" si="16"/>
        <v>N/A</v>
      </c>
      <c r="G572" s="6"/>
      <c r="AA572" s="14" t="str">
        <f t="shared" si="17"/>
        <v/>
      </c>
      <c r="AB572" s="14" t="str">
        <f>IF(LEN($AA572)=0,"N",IF(LEN($AA572)&gt;1,"Error -- Availability entered in an incorrect format",IF($AA572='Control Panel'!$F$36,$AA572,IF($AA572='Control Panel'!$F$37,$AA572,IF($AA572='Control Panel'!$F$38,$AA572,IF($AA572='Control Panel'!$F$39,$AA572,IF($AA572='Control Panel'!$F$40,$AA572,IF($AA572='Control Panel'!$F$41,$AA572,"Error -- Availability entered in an incorrect format"))))))))</f>
        <v>N</v>
      </c>
    </row>
    <row r="573" spans="1:28" s="14" customFormat="1" x14ac:dyDescent="0.25">
      <c r="A573" s="7">
        <v>561</v>
      </c>
      <c r="B573" s="6"/>
      <c r="C573" s="11"/>
      <c r="D573" s="220"/>
      <c r="E573" s="11"/>
      <c r="F573" s="205" t="str">
        <f t="shared" si="16"/>
        <v>N/A</v>
      </c>
      <c r="G573" s="6"/>
      <c r="AA573" s="14" t="str">
        <f t="shared" si="17"/>
        <v/>
      </c>
      <c r="AB573" s="14" t="str">
        <f>IF(LEN($AA573)=0,"N",IF(LEN($AA573)&gt;1,"Error -- Availability entered in an incorrect format",IF($AA573='Control Panel'!$F$36,$AA573,IF($AA573='Control Panel'!$F$37,$AA573,IF($AA573='Control Panel'!$F$38,$AA573,IF($AA573='Control Panel'!$F$39,$AA573,IF($AA573='Control Panel'!$F$40,$AA573,IF($AA573='Control Panel'!$F$41,$AA573,"Error -- Availability entered in an incorrect format"))))))))</f>
        <v>N</v>
      </c>
    </row>
    <row r="574" spans="1:28" s="14" customFormat="1" x14ac:dyDescent="0.25">
      <c r="A574" s="7">
        <v>562</v>
      </c>
      <c r="B574" s="6"/>
      <c r="C574" s="11"/>
      <c r="D574" s="220"/>
      <c r="E574" s="11"/>
      <c r="F574" s="205" t="str">
        <f t="shared" si="16"/>
        <v>N/A</v>
      </c>
      <c r="G574" s="6"/>
      <c r="AA574" s="14" t="str">
        <f t="shared" si="17"/>
        <v/>
      </c>
      <c r="AB574" s="14" t="str">
        <f>IF(LEN($AA574)=0,"N",IF(LEN($AA574)&gt;1,"Error -- Availability entered in an incorrect format",IF($AA574='Control Panel'!$F$36,$AA574,IF($AA574='Control Panel'!$F$37,$AA574,IF($AA574='Control Panel'!$F$38,$AA574,IF($AA574='Control Panel'!$F$39,$AA574,IF($AA574='Control Panel'!$F$40,$AA574,IF($AA574='Control Panel'!$F$41,$AA574,"Error -- Availability entered in an incorrect format"))))))))</f>
        <v>N</v>
      </c>
    </row>
    <row r="575" spans="1:28" s="14" customFormat="1" x14ac:dyDescent="0.25">
      <c r="A575" s="7">
        <v>563</v>
      </c>
      <c r="B575" s="6"/>
      <c r="C575" s="11"/>
      <c r="D575" s="220"/>
      <c r="E575" s="11"/>
      <c r="F575" s="205" t="str">
        <f t="shared" si="16"/>
        <v>N/A</v>
      </c>
      <c r="G575" s="6"/>
      <c r="AA575" s="14" t="str">
        <f t="shared" si="17"/>
        <v/>
      </c>
      <c r="AB575" s="14" t="str">
        <f>IF(LEN($AA575)=0,"N",IF(LEN($AA575)&gt;1,"Error -- Availability entered in an incorrect format",IF($AA575='Control Panel'!$F$36,$AA575,IF($AA575='Control Panel'!$F$37,$AA575,IF($AA575='Control Panel'!$F$38,$AA575,IF($AA575='Control Panel'!$F$39,$AA575,IF($AA575='Control Panel'!$F$40,$AA575,IF($AA575='Control Panel'!$F$41,$AA575,"Error -- Availability entered in an incorrect format"))))))))</f>
        <v>N</v>
      </c>
    </row>
    <row r="576" spans="1:28" s="14" customFormat="1" x14ac:dyDescent="0.25">
      <c r="A576" s="7">
        <v>564</v>
      </c>
      <c r="B576" s="6"/>
      <c r="C576" s="11"/>
      <c r="D576" s="220"/>
      <c r="E576" s="11"/>
      <c r="F576" s="205" t="str">
        <f t="shared" si="16"/>
        <v>N/A</v>
      </c>
      <c r="G576" s="6"/>
      <c r="AA576" s="14" t="str">
        <f t="shared" si="17"/>
        <v/>
      </c>
      <c r="AB576" s="14" t="str">
        <f>IF(LEN($AA576)=0,"N",IF(LEN($AA576)&gt;1,"Error -- Availability entered in an incorrect format",IF($AA576='Control Panel'!$F$36,$AA576,IF($AA576='Control Panel'!$F$37,$AA576,IF($AA576='Control Panel'!$F$38,$AA576,IF($AA576='Control Panel'!$F$39,$AA576,IF($AA576='Control Panel'!$F$40,$AA576,IF($AA576='Control Panel'!$F$41,$AA576,"Error -- Availability entered in an incorrect format"))))))))</f>
        <v>N</v>
      </c>
    </row>
    <row r="577" spans="1:28" s="14" customFormat="1" x14ac:dyDescent="0.25">
      <c r="A577" s="7">
        <v>565</v>
      </c>
      <c r="B577" s="6"/>
      <c r="C577" s="11"/>
      <c r="D577" s="220"/>
      <c r="E577" s="11"/>
      <c r="F577" s="205" t="str">
        <f t="shared" si="16"/>
        <v>N/A</v>
      </c>
      <c r="G577" s="6"/>
      <c r="AA577" s="14" t="str">
        <f t="shared" si="17"/>
        <v/>
      </c>
      <c r="AB577" s="14" t="str">
        <f>IF(LEN($AA577)=0,"N",IF(LEN($AA577)&gt;1,"Error -- Availability entered in an incorrect format",IF($AA577='Control Panel'!$F$36,$AA577,IF($AA577='Control Panel'!$F$37,$AA577,IF($AA577='Control Panel'!$F$38,$AA577,IF($AA577='Control Panel'!$F$39,$AA577,IF($AA577='Control Panel'!$F$40,$AA577,IF($AA577='Control Panel'!$F$41,$AA577,"Error -- Availability entered in an incorrect format"))))))))</f>
        <v>N</v>
      </c>
    </row>
    <row r="578" spans="1:28" s="14" customFormat="1" x14ac:dyDescent="0.25">
      <c r="A578" s="7">
        <v>566</v>
      </c>
      <c r="B578" s="6"/>
      <c r="C578" s="11"/>
      <c r="D578" s="220"/>
      <c r="E578" s="11"/>
      <c r="F578" s="205" t="str">
        <f t="shared" si="16"/>
        <v>N/A</v>
      </c>
      <c r="G578" s="6"/>
      <c r="AA578" s="14" t="str">
        <f t="shared" si="17"/>
        <v/>
      </c>
      <c r="AB578" s="14" t="str">
        <f>IF(LEN($AA578)=0,"N",IF(LEN($AA578)&gt;1,"Error -- Availability entered in an incorrect format",IF($AA578='Control Panel'!$F$36,$AA578,IF($AA578='Control Panel'!$F$37,$AA578,IF($AA578='Control Panel'!$F$38,$AA578,IF($AA578='Control Panel'!$F$39,$AA578,IF($AA578='Control Panel'!$F$40,$AA578,IF($AA578='Control Panel'!$F$41,$AA578,"Error -- Availability entered in an incorrect format"))))))))</f>
        <v>N</v>
      </c>
    </row>
    <row r="579" spans="1:28" s="14" customFormat="1" x14ac:dyDescent="0.25">
      <c r="A579" s="7">
        <v>567</v>
      </c>
      <c r="B579" s="6"/>
      <c r="C579" s="11"/>
      <c r="D579" s="220"/>
      <c r="E579" s="11"/>
      <c r="F579" s="205" t="str">
        <f t="shared" si="16"/>
        <v>N/A</v>
      </c>
      <c r="G579" s="6"/>
      <c r="AA579" s="14" t="str">
        <f t="shared" si="17"/>
        <v/>
      </c>
      <c r="AB579" s="14" t="str">
        <f>IF(LEN($AA579)=0,"N",IF(LEN($AA579)&gt;1,"Error -- Availability entered in an incorrect format",IF($AA579='Control Panel'!$F$36,$AA579,IF($AA579='Control Panel'!$F$37,$AA579,IF($AA579='Control Panel'!$F$38,$AA579,IF($AA579='Control Panel'!$F$39,$AA579,IF($AA579='Control Panel'!$F$40,$AA579,IF($AA579='Control Panel'!$F$41,$AA579,"Error -- Availability entered in an incorrect format"))))))))</f>
        <v>N</v>
      </c>
    </row>
    <row r="580" spans="1:28" s="14" customFormat="1" x14ac:dyDescent="0.25">
      <c r="A580" s="7">
        <v>568</v>
      </c>
      <c r="B580" s="6"/>
      <c r="C580" s="11"/>
      <c r="D580" s="220"/>
      <c r="E580" s="11"/>
      <c r="F580" s="205" t="str">
        <f t="shared" si="16"/>
        <v>N/A</v>
      </c>
      <c r="G580" s="6"/>
      <c r="AA580" s="14" t="str">
        <f t="shared" si="17"/>
        <v/>
      </c>
      <c r="AB580" s="14" t="str">
        <f>IF(LEN($AA580)=0,"N",IF(LEN($AA580)&gt;1,"Error -- Availability entered in an incorrect format",IF($AA580='Control Panel'!$F$36,$AA580,IF($AA580='Control Panel'!$F$37,$AA580,IF($AA580='Control Panel'!$F$38,$AA580,IF($AA580='Control Panel'!$F$39,$AA580,IF($AA580='Control Panel'!$F$40,$AA580,IF($AA580='Control Panel'!$F$41,$AA580,"Error -- Availability entered in an incorrect format"))))))))</f>
        <v>N</v>
      </c>
    </row>
    <row r="581" spans="1:28" s="14" customFormat="1" x14ac:dyDescent="0.25">
      <c r="A581" s="7">
        <v>569</v>
      </c>
      <c r="B581" s="6"/>
      <c r="C581" s="11"/>
      <c r="D581" s="220"/>
      <c r="E581" s="11"/>
      <c r="F581" s="205" t="str">
        <f t="shared" si="16"/>
        <v>N/A</v>
      </c>
      <c r="G581" s="6"/>
      <c r="AA581" s="14" t="str">
        <f t="shared" si="17"/>
        <v/>
      </c>
      <c r="AB581" s="14" t="str">
        <f>IF(LEN($AA581)=0,"N",IF(LEN($AA581)&gt;1,"Error -- Availability entered in an incorrect format",IF($AA581='Control Panel'!$F$36,$AA581,IF($AA581='Control Panel'!$F$37,$AA581,IF($AA581='Control Panel'!$F$38,$AA581,IF($AA581='Control Panel'!$F$39,$AA581,IF($AA581='Control Panel'!$F$40,$AA581,IF($AA581='Control Panel'!$F$41,$AA581,"Error -- Availability entered in an incorrect format"))))))))</f>
        <v>N</v>
      </c>
    </row>
    <row r="582" spans="1:28" s="14" customFormat="1" x14ac:dyDescent="0.25">
      <c r="A582" s="7">
        <v>570</v>
      </c>
      <c r="B582" s="6"/>
      <c r="C582" s="11"/>
      <c r="D582" s="220"/>
      <c r="E582" s="11"/>
      <c r="F582" s="205" t="str">
        <f t="shared" si="16"/>
        <v>N/A</v>
      </c>
      <c r="G582" s="6"/>
      <c r="AA582" s="14" t="str">
        <f t="shared" si="17"/>
        <v/>
      </c>
      <c r="AB582" s="14" t="str">
        <f>IF(LEN($AA582)=0,"N",IF(LEN($AA582)&gt;1,"Error -- Availability entered in an incorrect format",IF($AA582='Control Panel'!$F$36,$AA582,IF($AA582='Control Panel'!$F$37,$AA582,IF($AA582='Control Panel'!$F$38,$AA582,IF($AA582='Control Panel'!$F$39,$AA582,IF($AA582='Control Panel'!$F$40,$AA582,IF($AA582='Control Panel'!$F$41,$AA582,"Error -- Availability entered in an incorrect format"))))))))</f>
        <v>N</v>
      </c>
    </row>
    <row r="583" spans="1:28" s="14" customFormat="1" x14ac:dyDescent="0.25">
      <c r="A583" s="7">
        <v>571</v>
      </c>
      <c r="B583" s="6"/>
      <c r="C583" s="11"/>
      <c r="D583" s="220"/>
      <c r="E583" s="11"/>
      <c r="F583" s="205" t="str">
        <f t="shared" si="16"/>
        <v>N/A</v>
      </c>
      <c r="G583" s="6"/>
      <c r="AA583" s="14" t="str">
        <f t="shared" si="17"/>
        <v/>
      </c>
      <c r="AB583" s="14" t="str">
        <f>IF(LEN($AA583)=0,"N",IF(LEN($AA583)&gt;1,"Error -- Availability entered in an incorrect format",IF($AA583='Control Panel'!$F$36,$AA583,IF($AA583='Control Panel'!$F$37,$AA583,IF($AA583='Control Panel'!$F$38,$AA583,IF($AA583='Control Panel'!$F$39,$AA583,IF($AA583='Control Panel'!$F$40,$AA583,IF($AA583='Control Panel'!$F$41,$AA583,"Error -- Availability entered in an incorrect format"))))))))</f>
        <v>N</v>
      </c>
    </row>
    <row r="584" spans="1:28" s="14" customFormat="1" x14ac:dyDescent="0.25">
      <c r="A584" s="7">
        <v>572</v>
      </c>
      <c r="B584" s="6"/>
      <c r="C584" s="11"/>
      <c r="D584" s="220"/>
      <c r="E584" s="11"/>
      <c r="F584" s="205" t="str">
        <f t="shared" si="16"/>
        <v>N/A</v>
      </c>
      <c r="G584" s="6"/>
      <c r="AA584" s="14" t="str">
        <f t="shared" si="17"/>
        <v/>
      </c>
      <c r="AB584" s="14" t="str">
        <f>IF(LEN($AA584)=0,"N",IF(LEN($AA584)&gt;1,"Error -- Availability entered in an incorrect format",IF($AA584='Control Panel'!$F$36,$AA584,IF($AA584='Control Panel'!$F$37,$AA584,IF($AA584='Control Panel'!$F$38,$AA584,IF($AA584='Control Panel'!$F$39,$AA584,IF($AA584='Control Panel'!$F$40,$AA584,IF($AA584='Control Panel'!$F$41,$AA584,"Error -- Availability entered in an incorrect format"))))))))</f>
        <v>N</v>
      </c>
    </row>
    <row r="585" spans="1:28" s="14" customFormat="1" x14ac:dyDescent="0.25">
      <c r="A585" s="7">
        <v>573</v>
      </c>
      <c r="B585" s="6"/>
      <c r="C585" s="11"/>
      <c r="D585" s="220"/>
      <c r="E585" s="11"/>
      <c r="F585" s="205" t="str">
        <f t="shared" si="16"/>
        <v>N/A</v>
      </c>
      <c r="G585" s="6"/>
      <c r="AA585" s="14" t="str">
        <f t="shared" si="17"/>
        <v/>
      </c>
      <c r="AB585" s="14" t="str">
        <f>IF(LEN($AA585)=0,"N",IF(LEN($AA585)&gt;1,"Error -- Availability entered in an incorrect format",IF($AA585='Control Panel'!$F$36,$AA585,IF($AA585='Control Panel'!$F$37,$AA585,IF($AA585='Control Panel'!$F$38,$AA585,IF($AA585='Control Panel'!$F$39,$AA585,IF($AA585='Control Panel'!$F$40,$AA585,IF($AA585='Control Panel'!$F$41,$AA585,"Error -- Availability entered in an incorrect format"))))))))</f>
        <v>N</v>
      </c>
    </row>
    <row r="586" spans="1:28" s="14" customFormat="1" x14ac:dyDescent="0.25">
      <c r="A586" s="7">
        <v>574</v>
      </c>
      <c r="B586" s="6"/>
      <c r="C586" s="11"/>
      <c r="D586" s="220"/>
      <c r="E586" s="11"/>
      <c r="F586" s="205" t="str">
        <f t="shared" si="16"/>
        <v>N/A</v>
      </c>
      <c r="G586" s="6"/>
      <c r="AA586" s="14" t="str">
        <f t="shared" si="17"/>
        <v/>
      </c>
      <c r="AB586" s="14" t="str">
        <f>IF(LEN($AA586)=0,"N",IF(LEN($AA586)&gt;1,"Error -- Availability entered in an incorrect format",IF($AA586='Control Panel'!$F$36,$AA586,IF($AA586='Control Panel'!$F$37,$AA586,IF($AA586='Control Panel'!$F$38,$AA586,IF($AA586='Control Panel'!$F$39,$AA586,IF($AA586='Control Panel'!$F$40,$AA586,IF($AA586='Control Panel'!$F$41,$AA586,"Error -- Availability entered in an incorrect format"))))))))</f>
        <v>N</v>
      </c>
    </row>
    <row r="587" spans="1:28" s="14" customFormat="1" x14ac:dyDescent="0.25">
      <c r="A587" s="7">
        <v>575</v>
      </c>
      <c r="B587" s="6"/>
      <c r="C587" s="11"/>
      <c r="D587" s="220"/>
      <c r="E587" s="11"/>
      <c r="F587" s="205" t="str">
        <f t="shared" si="16"/>
        <v>N/A</v>
      </c>
      <c r="G587" s="6"/>
      <c r="AA587" s="14" t="str">
        <f t="shared" si="17"/>
        <v/>
      </c>
      <c r="AB587" s="14" t="str">
        <f>IF(LEN($AA587)=0,"N",IF(LEN($AA587)&gt;1,"Error -- Availability entered in an incorrect format",IF($AA587='Control Panel'!$F$36,$AA587,IF($AA587='Control Panel'!$F$37,$AA587,IF($AA587='Control Panel'!$F$38,$AA587,IF($AA587='Control Panel'!$F$39,$AA587,IF($AA587='Control Panel'!$F$40,$AA587,IF($AA587='Control Panel'!$F$41,$AA587,"Error -- Availability entered in an incorrect format"))))))))</f>
        <v>N</v>
      </c>
    </row>
    <row r="588" spans="1:28" s="14" customFormat="1" x14ac:dyDescent="0.25">
      <c r="A588" s="7">
        <v>576</v>
      </c>
      <c r="B588" s="6"/>
      <c r="C588" s="11"/>
      <c r="D588" s="220"/>
      <c r="E588" s="11"/>
      <c r="F588" s="205" t="str">
        <f t="shared" si="16"/>
        <v>N/A</v>
      </c>
      <c r="G588" s="6"/>
      <c r="AA588" s="14" t="str">
        <f t="shared" si="17"/>
        <v/>
      </c>
      <c r="AB588" s="14" t="str">
        <f>IF(LEN($AA588)=0,"N",IF(LEN($AA588)&gt;1,"Error -- Availability entered in an incorrect format",IF($AA588='Control Panel'!$F$36,$AA588,IF($AA588='Control Panel'!$F$37,$AA588,IF($AA588='Control Panel'!$F$38,$AA588,IF($AA588='Control Panel'!$F$39,$AA588,IF($AA588='Control Panel'!$F$40,$AA588,IF($AA588='Control Panel'!$F$41,$AA588,"Error -- Availability entered in an incorrect format"))))))))</f>
        <v>N</v>
      </c>
    </row>
    <row r="589" spans="1:28" s="14" customFormat="1" x14ac:dyDescent="0.25">
      <c r="A589" s="7">
        <v>577</v>
      </c>
      <c r="B589" s="6"/>
      <c r="C589" s="11"/>
      <c r="D589" s="220"/>
      <c r="E589" s="11"/>
      <c r="F589" s="205" t="str">
        <f t="shared" si="16"/>
        <v>N/A</v>
      </c>
      <c r="G589" s="6"/>
      <c r="AA589" s="14" t="str">
        <f t="shared" si="17"/>
        <v/>
      </c>
      <c r="AB589" s="14" t="str">
        <f>IF(LEN($AA589)=0,"N",IF(LEN($AA589)&gt;1,"Error -- Availability entered in an incorrect format",IF($AA589='Control Panel'!$F$36,$AA589,IF($AA589='Control Panel'!$F$37,$AA589,IF($AA589='Control Panel'!$F$38,$AA589,IF($AA589='Control Panel'!$F$39,$AA589,IF($AA589='Control Panel'!$F$40,$AA589,IF($AA589='Control Panel'!$F$41,$AA589,"Error -- Availability entered in an incorrect format"))))))))</f>
        <v>N</v>
      </c>
    </row>
    <row r="590" spans="1:28" s="14" customFormat="1" x14ac:dyDescent="0.25">
      <c r="A590" s="7">
        <v>578</v>
      </c>
      <c r="B590" s="6"/>
      <c r="C590" s="11"/>
      <c r="D590" s="220"/>
      <c r="E590" s="11"/>
      <c r="F590" s="205" t="str">
        <f t="shared" ref="F590:F653" si="18">IF($D$10=$A$9,"N/A",$D$10)</f>
        <v>N/A</v>
      </c>
      <c r="G590" s="6"/>
      <c r="AA590" s="14" t="str">
        <f t="shared" ref="AA590:AA653" si="19">TRIM($D590)</f>
        <v/>
      </c>
      <c r="AB590" s="14" t="str">
        <f>IF(LEN($AA590)=0,"N",IF(LEN($AA590)&gt;1,"Error -- Availability entered in an incorrect format",IF($AA590='Control Panel'!$F$36,$AA590,IF($AA590='Control Panel'!$F$37,$AA590,IF($AA590='Control Panel'!$F$38,$AA590,IF($AA590='Control Panel'!$F$39,$AA590,IF($AA590='Control Panel'!$F$40,$AA590,IF($AA590='Control Panel'!$F$41,$AA590,"Error -- Availability entered in an incorrect format"))))))))</f>
        <v>N</v>
      </c>
    </row>
    <row r="591" spans="1:28" s="14" customFormat="1" x14ac:dyDescent="0.25">
      <c r="A591" s="7">
        <v>579</v>
      </c>
      <c r="B591" s="6"/>
      <c r="C591" s="11"/>
      <c r="D591" s="220"/>
      <c r="E591" s="11"/>
      <c r="F591" s="205" t="str">
        <f t="shared" si="18"/>
        <v>N/A</v>
      </c>
      <c r="G591" s="6"/>
      <c r="AA591" s="14" t="str">
        <f t="shared" si="19"/>
        <v/>
      </c>
      <c r="AB591" s="14" t="str">
        <f>IF(LEN($AA591)=0,"N",IF(LEN($AA591)&gt;1,"Error -- Availability entered in an incorrect format",IF($AA591='Control Panel'!$F$36,$AA591,IF($AA591='Control Panel'!$F$37,$AA591,IF($AA591='Control Panel'!$F$38,$AA591,IF($AA591='Control Panel'!$F$39,$AA591,IF($AA591='Control Panel'!$F$40,$AA591,IF($AA591='Control Panel'!$F$41,$AA591,"Error -- Availability entered in an incorrect format"))))))))</f>
        <v>N</v>
      </c>
    </row>
    <row r="592" spans="1:28" s="14" customFormat="1" x14ac:dyDescent="0.25">
      <c r="A592" s="7">
        <v>580</v>
      </c>
      <c r="B592" s="6"/>
      <c r="C592" s="11"/>
      <c r="D592" s="220"/>
      <c r="E592" s="11"/>
      <c r="F592" s="205" t="str">
        <f t="shared" si="18"/>
        <v>N/A</v>
      </c>
      <c r="G592" s="6"/>
      <c r="AA592" s="14" t="str">
        <f t="shared" si="19"/>
        <v/>
      </c>
      <c r="AB592" s="14" t="str">
        <f>IF(LEN($AA592)=0,"N",IF(LEN($AA592)&gt;1,"Error -- Availability entered in an incorrect format",IF($AA592='Control Panel'!$F$36,$AA592,IF($AA592='Control Panel'!$F$37,$AA592,IF($AA592='Control Panel'!$F$38,$AA592,IF($AA592='Control Panel'!$F$39,$AA592,IF($AA592='Control Panel'!$F$40,$AA592,IF($AA592='Control Panel'!$F$41,$AA592,"Error -- Availability entered in an incorrect format"))))))))</f>
        <v>N</v>
      </c>
    </row>
    <row r="593" spans="1:28" s="14" customFormat="1" x14ac:dyDescent="0.25">
      <c r="A593" s="7">
        <v>581</v>
      </c>
      <c r="B593" s="6"/>
      <c r="C593" s="11"/>
      <c r="D593" s="220"/>
      <c r="E593" s="11"/>
      <c r="F593" s="205" t="str">
        <f t="shared" si="18"/>
        <v>N/A</v>
      </c>
      <c r="G593" s="6"/>
      <c r="AA593" s="14" t="str">
        <f t="shared" si="19"/>
        <v/>
      </c>
      <c r="AB593" s="14" t="str">
        <f>IF(LEN($AA593)=0,"N",IF(LEN($AA593)&gt;1,"Error -- Availability entered in an incorrect format",IF($AA593='Control Panel'!$F$36,$AA593,IF($AA593='Control Panel'!$F$37,$AA593,IF($AA593='Control Panel'!$F$38,$AA593,IF($AA593='Control Panel'!$F$39,$AA593,IF($AA593='Control Panel'!$F$40,$AA593,IF($AA593='Control Panel'!$F$41,$AA593,"Error -- Availability entered in an incorrect format"))))))))</f>
        <v>N</v>
      </c>
    </row>
    <row r="594" spans="1:28" s="14" customFormat="1" x14ac:dyDescent="0.25">
      <c r="A594" s="7">
        <v>582</v>
      </c>
      <c r="B594" s="6"/>
      <c r="C594" s="11"/>
      <c r="D594" s="220"/>
      <c r="E594" s="11"/>
      <c r="F594" s="205" t="str">
        <f t="shared" si="18"/>
        <v>N/A</v>
      </c>
      <c r="G594" s="6"/>
      <c r="AA594" s="14" t="str">
        <f t="shared" si="19"/>
        <v/>
      </c>
      <c r="AB594" s="14" t="str">
        <f>IF(LEN($AA594)=0,"N",IF(LEN($AA594)&gt;1,"Error -- Availability entered in an incorrect format",IF($AA594='Control Panel'!$F$36,$AA594,IF($AA594='Control Panel'!$F$37,$AA594,IF($AA594='Control Panel'!$F$38,$AA594,IF($AA594='Control Panel'!$F$39,$AA594,IF($AA594='Control Panel'!$F$40,$AA594,IF($AA594='Control Panel'!$F$41,$AA594,"Error -- Availability entered in an incorrect format"))))))))</f>
        <v>N</v>
      </c>
    </row>
    <row r="595" spans="1:28" s="14" customFormat="1" x14ac:dyDescent="0.25">
      <c r="A595" s="7">
        <v>583</v>
      </c>
      <c r="B595" s="6"/>
      <c r="C595" s="11"/>
      <c r="D595" s="220"/>
      <c r="E595" s="11"/>
      <c r="F595" s="205" t="str">
        <f t="shared" si="18"/>
        <v>N/A</v>
      </c>
      <c r="G595" s="6"/>
      <c r="AA595" s="14" t="str">
        <f t="shared" si="19"/>
        <v/>
      </c>
      <c r="AB595" s="14" t="str">
        <f>IF(LEN($AA595)=0,"N",IF(LEN($AA595)&gt;1,"Error -- Availability entered in an incorrect format",IF($AA595='Control Panel'!$F$36,$AA595,IF($AA595='Control Panel'!$F$37,$AA595,IF($AA595='Control Panel'!$F$38,$AA595,IF($AA595='Control Panel'!$F$39,$AA595,IF($AA595='Control Panel'!$F$40,$AA595,IF($AA595='Control Panel'!$F$41,$AA595,"Error -- Availability entered in an incorrect format"))))))))</f>
        <v>N</v>
      </c>
    </row>
    <row r="596" spans="1:28" s="14" customFormat="1" x14ac:dyDescent="0.25">
      <c r="A596" s="7">
        <v>584</v>
      </c>
      <c r="B596" s="6"/>
      <c r="C596" s="11"/>
      <c r="D596" s="220"/>
      <c r="E596" s="11"/>
      <c r="F596" s="205" t="str">
        <f t="shared" si="18"/>
        <v>N/A</v>
      </c>
      <c r="G596" s="6"/>
      <c r="AA596" s="14" t="str">
        <f t="shared" si="19"/>
        <v/>
      </c>
      <c r="AB596" s="14" t="str">
        <f>IF(LEN($AA596)=0,"N",IF(LEN($AA596)&gt;1,"Error -- Availability entered in an incorrect format",IF($AA596='Control Panel'!$F$36,$AA596,IF($AA596='Control Panel'!$F$37,$AA596,IF($AA596='Control Panel'!$F$38,$AA596,IF($AA596='Control Panel'!$F$39,$AA596,IF($AA596='Control Panel'!$F$40,$AA596,IF($AA596='Control Panel'!$F$41,$AA596,"Error -- Availability entered in an incorrect format"))))))))</f>
        <v>N</v>
      </c>
    </row>
    <row r="597" spans="1:28" s="14" customFormat="1" x14ac:dyDescent="0.25">
      <c r="A597" s="7">
        <v>585</v>
      </c>
      <c r="B597" s="6"/>
      <c r="C597" s="11"/>
      <c r="D597" s="220"/>
      <c r="E597" s="11"/>
      <c r="F597" s="205" t="str">
        <f t="shared" si="18"/>
        <v>N/A</v>
      </c>
      <c r="G597" s="6"/>
      <c r="AA597" s="14" t="str">
        <f t="shared" si="19"/>
        <v/>
      </c>
      <c r="AB597" s="14" t="str">
        <f>IF(LEN($AA597)=0,"N",IF(LEN($AA597)&gt;1,"Error -- Availability entered in an incorrect format",IF($AA597='Control Panel'!$F$36,$AA597,IF($AA597='Control Panel'!$F$37,$AA597,IF($AA597='Control Panel'!$F$38,$AA597,IF($AA597='Control Panel'!$F$39,$AA597,IF($AA597='Control Panel'!$F$40,$AA597,IF($AA597='Control Panel'!$F$41,$AA597,"Error -- Availability entered in an incorrect format"))))))))</f>
        <v>N</v>
      </c>
    </row>
    <row r="598" spans="1:28" s="14" customFormat="1" x14ac:dyDescent="0.25">
      <c r="A598" s="7">
        <v>586</v>
      </c>
      <c r="B598" s="6"/>
      <c r="C598" s="11"/>
      <c r="D598" s="220"/>
      <c r="E598" s="11"/>
      <c r="F598" s="205" t="str">
        <f t="shared" si="18"/>
        <v>N/A</v>
      </c>
      <c r="G598" s="6"/>
      <c r="AA598" s="14" t="str">
        <f t="shared" si="19"/>
        <v/>
      </c>
      <c r="AB598" s="14" t="str">
        <f>IF(LEN($AA598)=0,"N",IF(LEN($AA598)&gt;1,"Error -- Availability entered in an incorrect format",IF($AA598='Control Panel'!$F$36,$AA598,IF($AA598='Control Panel'!$F$37,$AA598,IF($AA598='Control Panel'!$F$38,$AA598,IF($AA598='Control Panel'!$F$39,$AA598,IF($AA598='Control Panel'!$F$40,$AA598,IF($AA598='Control Panel'!$F$41,$AA598,"Error -- Availability entered in an incorrect format"))))))))</f>
        <v>N</v>
      </c>
    </row>
    <row r="599" spans="1:28" s="14" customFormat="1" x14ac:dyDescent="0.25">
      <c r="A599" s="7">
        <v>587</v>
      </c>
      <c r="B599" s="6"/>
      <c r="C599" s="11"/>
      <c r="D599" s="220"/>
      <c r="E599" s="11"/>
      <c r="F599" s="205" t="str">
        <f t="shared" si="18"/>
        <v>N/A</v>
      </c>
      <c r="G599" s="6"/>
      <c r="AA599" s="14" t="str">
        <f t="shared" si="19"/>
        <v/>
      </c>
      <c r="AB599" s="14" t="str">
        <f>IF(LEN($AA599)=0,"N",IF(LEN($AA599)&gt;1,"Error -- Availability entered in an incorrect format",IF($AA599='Control Panel'!$F$36,$AA599,IF($AA599='Control Panel'!$F$37,$AA599,IF($AA599='Control Panel'!$F$38,$AA599,IF($AA599='Control Panel'!$F$39,$AA599,IF($AA599='Control Panel'!$F$40,$AA599,IF($AA599='Control Panel'!$F$41,$AA599,"Error -- Availability entered in an incorrect format"))))))))</f>
        <v>N</v>
      </c>
    </row>
    <row r="600" spans="1:28" s="14" customFormat="1" x14ac:dyDescent="0.25">
      <c r="A600" s="7">
        <v>588</v>
      </c>
      <c r="B600" s="6"/>
      <c r="C600" s="11"/>
      <c r="D600" s="220"/>
      <c r="E600" s="11"/>
      <c r="F600" s="205" t="str">
        <f t="shared" si="18"/>
        <v>N/A</v>
      </c>
      <c r="G600" s="6"/>
      <c r="AA600" s="14" t="str">
        <f t="shared" si="19"/>
        <v/>
      </c>
      <c r="AB600" s="14" t="str">
        <f>IF(LEN($AA600)=0,"N",IF(LEN($AA600)&gt;1,"Error -- Availability entered in an incorrect format",IF($AA600='Control Panel'!$F$36,$AA600,IF($AA600='Control Panel'!$F$37,$AA600,IF($AA600='Control Panel'!$F$38,$AA600,IF($AA600='Control Panel'!$F$39,$AA600,IF($AA600='Control Panel'!$F$40,$AA600,IF($AA600='Control Panel'!$F$41,$AA600,"Error -- Availability entered in an incorrect format"))))))))</f>
        <v>N</v>
      </c>
    </row>
    <row r="601" spans="1:28" s="14" customFormat="1" x14ac:dyDescent="0.25">
      <c r="A601" s="7">
        <v>589</v>
      </c>
      <c r="B601" s="6"/>
      <c r="C601" s="11"/>
      <c r="D601" s="220"/>
      <c r="E601" s="11"/>
      <c r="F601" s="205" t="str">
        <f t="shared" si="18"/>
        <v>N/A</v>
      </c>
      <c r="G601" s="6"/>
      <c r="AA601" s="14" t="str">
        <f t="shared" si="19"/>
        <v/>
      </c>
      <c r="AB601" s="14" t="str">
        <f>IF(LEN($AA601)=0,"N",IF(LEN($AA601)&gt;1,"Error -- Availability entered in an incorrect format",IF($AA601='Control Panel'!$F$36,$AA601,IF($AA601='Control Panel'!$F$37,$AA601,IF($AA601='Control Panel'!$F$38,$AA601,IF($AA601='Control Panel'!$F$39,$AA601,IF($AA601='Control Panel'!$F$40,$AA601,IF($AA601='Control Panel'!$F$41,$AA601,"Error -- Availability entered in an incorrect format"))))))))</f>
        <v>N</v>
      </c>
    </row>
    <row r="602" spans="1:28" s="14" customFormat="1" x14ac:dyDescent="0.25">
      <c r="A602" s="7">
        <v>590</v>
      </c>
      <c r="B602" s="6"/>
      <c r="C602" s="11"/>
      <c r="D602" s="220"/>
      <c r="E602" s="11"/>
      <c r="F602" s="205" t="str">
        <f t="shared" si="18"/>
        <v>N/A</v>
      </c>
      <c r="G602" s="6"/>
      <c r="AA602" s="14" t="str">
        <f t="shared" si="19"/>
        <v/>
      </c>
      <c r="AB602" s="14" t="str">
        <f>IF(LEN($AA602)=0,"N",IF(LEN($AA602)&gt;1,"Error -- Availability entered in an incorrect format",IF($AA602='Control Panel'!$F$36,$AA602,IF($AA602='Control Panel'!$F$37,$AA602,IF($AA602='Control Panel'!$F$38,$AA602,IF($AA602='Control Panel'!$F$39,$AA602,IF($AA602='Control Panel'!$F$40,$AA602,IF($AA602='Control Panel'!$F$41,$AA602,"Error -- Availability entered in an incorrect format"))))))))</f>
        <v>N</v>
      </c>
    </row>
    <row r="603" spans="1:28" s="14" customFormat="1" x14ac:dyDescent="0.25">
      <c r="A603" s="7">
        <v>591</v>
      </c>
      <c r="B603" s="6"/>
      <c r="C603" s="11"/>
      <c r="D603" s="220"/>
      <c r="E603" s="11"/>
      <c r="F603" s="205" t="str">
        <f t="shared" si="18"/>
        <v>N/A</v>
      </c>
      <c r="G603" s="6"/>
      <c r="AA603" s="14" t="str">
        <f t="shared" si="19"/>
        <v/>
      </c>
      <c r="AB603" s="14" t="str">
        <f>IF(LEN($AA603)=0,"N",IF(LEN($AA603)&gt;1,"Error -- Availability entered in an incorrect format",IF($AA603='Control Panel'!$F$36,$AA603,IF($AA603='Control Panel'!$F$37,$AA603,IF($AA603='Control Panel'!$F$38,$AA603,IF($AA603='Control Panel'!$F$39,$AA603,IF($AA603='Control Panel'!$F$40,$AA603,IF($AA603='Control Panel'!$F$41,$AA603,"Error -- Availability entered in an incorrect format"))))))))</f>
        <v>N</v>
      </c>
    </row>
    <row r="604" spans="1:28" s="14" customFormat="1" x14ac:dyDescent="0.25">
      <c r="A604" s="7">
        <v>592</v>
      </c>
      <c r="B604" s="6"/>
      <c r="C604" s="11"/>
      <c r="D604" s="220"/>
      <c r="E604" s="11"/>
      <c r="F604" s="205" t="str">
        <f t="shared" si="18"/>
        <v>N/A</v>
      </c>
      <c r="G604" s="6"/>
      <c r="AA604" s="14" t="str">
        <f t="shared" si="19"/>
        <v/>
      </c>
      <c r="AB604" s="14" t="str">
        <f>IF(LEN($AA604)=0,"N",IF(LEN($AA604)&gt;1,"Error -- Availability entered in an incorrect format",IF($AA604='Control Panel'!$F$36,$AA604,IF($AA604='Control Panel'!$F$37,$AA604,IF($AA604='Control Panel'!$F$38,$AA604,IF($AA604='Control Panel'!$F$39,$AA604,IF($AA604='Control Panel'!$F$40,$AA604,IF($AA604='Control Panel'!$F$41,$AA604,"Error -- Availability entered in an incorrect format"))))))))</f>
        <v>N</v>
      </c>
    </row>
    <row r="605" spans="1:28" s="14" customFormat="1" x14ac:dyDescent="0.25">
      <c r="A605" s="7">
        <v>593</v>
      </c>
      <c r="B605" s="6"/>
      <c r="C605" s="11"/>
      <c r="D605" s="220"/>
      <c r="E605" s="11"/>
      <c r="F605" s="205" t="str">
        <f t="shared" si="18"/>
        <v>N/A</v>
      </c>
      <c r="G605" s="6"/>
      <c r="AA605" s="14" t="str">
        <f t="shared" si="19"/>
        <v/>
      </c>
      <c r="AB605" s="14" t="str">
        <f>IF(LEN($AA605)=0,"N",IF(LEN($AA605)&gt;1,"Error -- Availability entered in an incorrect format",IF($AA605='Control Panel'!$F$36,$AA605,IF($AA605='Control Panel'!$F$37,$AA605,IF($AA605='Control Panel'!$F$38,$AA605,IF($AA605='Control Panel'!$F$39,$AA605,IF($AA605='Control Panel'!$F$40,$AA605,IF($AA605='Control Panel'!$F$41,$AA605,"Error -- Availability entered in an incorrect format"))))))))</f>
        <v>N</v>
      </c>
    </row>
    <row r="606" spans="1:28" s="14" customFormat="1" x14ac:dyDescent="0.25">
      <c r="A606" s="7">
        <v>594</v>
      </c>
      <c r="B606" s="6"/>
      <c r="C606" s="11"/>
      <c r="D606" s="220"/>
      <c r="E606" s="11"/>
      <c r="F606" s="205" t="str">
        <f t="shared" si="18"/>
        <v>N/A</v>
      </c>
      <c r="G606" s="6"/>
      <c r="AA606" s="14" t="str">
        <f t="shared" si="19"/>
        <v/>
      </c>
      <c r="AB606" s="14" t="str">
        <f>IF(LEN($AA606)=0,"N",IF(LEN($AA606)&gt;1,"Error -- Availability entered in an incorrect format",IF($AA606='Control Panel'!$F$36,$AA606,IF($AA606='Control Panel'!$F$37,$AA606,IF($AA606='Control Panel'!$F$38,$AA606,IF($AA606='Control Panel'!$F$39,$AA606,IF($AA606='Control Panel'!$F$40,$AA606,IF($AA606='Control Panel'!$F$41,$AA606,"Error -- Availability entered in an incorrect format"))))))))</f>
        <v>N</v>
      </c>
    </row>
    <row r="607" spans="1:28" s="14" customFormat="1" x14ac:dyDescent="0.25">
      <c r="A607" s="7">
        <v>595</v>
      </c>
      <c r="B607" s="6"/>
      <c r="C607" s="11"/>
      <c r="D607" s="220"/>
      <c r="E607" s="11"/>
      <c r="F607" s="205" t="str">
        <f t="shared" si="18"/>
        <v>N/A</v>
      </c>
      <c r="G607" s="6"/>
      <c r="AA607" s="14" t="str">
        <f t="shared" si="19"/>
        <v/>
      </c>
      <c r="AB607" s="14" t="str">
        <f>IF(LEN($AA607)=0,"N",IF(LEN($AA607)&gt;1,"Error -- Availability entered in an incorrect format",IF($AA607='Control Panel'!$F$36,$AA607,IF($AA607='Control Panel'!$F$37,$AA607,IF($AA607='Control Panel'!$F$38,$AA607,IF($AA607='Control Panel'!$F$39,$AA607,IF($AA607='Control Panel'!$F$40,$AA607,IF($AA607='Control Panel'!$F$41,$AA607,"Error -- Availability entered in an incorrect format"))))))))</f>
        <v>N</v>
      </c>
    </row>
    <row r="608" spans="1:28" s="14" customFormat="1" x14ac:dyDescent="0.25">
      <c r="A608" s="7">
        <v>596</v>
      </c>
      <c r="B608" s="6"/>
      <c r="C608" s="11"/>
      <c r="D608" s="220"/>
      <c r="E608" s="11"/>
      <c r="F608" s="205" t="str">
        <f t="shared" si="18"/>
        <v>N/A</v>
      </c>
      <c r="G608" s="6"/>
      <c r="AA608" s="14" t="str">
        <f t="shared" si="19"/>
        <v/>
      </c>
      <c r="AB608" s="14" t="str">
        <f>IF(LEN($AA608)=0,"N",IF(LEN($AA608)&gt;1,"Error -- Availability entered in an incorrect format",IF($AA608='Control Panel'!$F$36,$AA608,IF($AA608='Control Panel'!$F$37,$AA608,IF($AA608='Control Panel'!$F$38,$AA608,IF($AA608='Control Panel'!$F$39,$AA608,IF($AA608='Control Panel'!$F$40,$AA608,IF($AA608='Control Panel'!$F$41,$AA608,"Error -- Availability entered in an incorrect format"))))))))</f>
        <v>N</v>
      </c>
    </row>
    <row r="609" spans="1:28" s="14" customFormat="1" x14ac:dyDescent="0.25">
      <c r="A609" s="7">
        <v>597</v>
      </c>
      <c r="B609" s="6"/>
      <c r="C609" s="11"/>
      <c r="D609" s="220"/>
      <c r="E609" s="11"/>
      <c r="F609" s="205" t="str">
        <f t="shared" si="18"/>
        <v>N/A</v>
      </c>
      <c r="G609" s="6"/>
      <c r="AA609" s="14" t="str">
        <f t="shared" si="19"/>
        <v/>
      </c>
      <c r="AB609" s="14" t="str">
        <f>IF(LEN($AA609)=0,"N",IF(LEN($AA609)&gt;1,"Error -- Availability entered in an incorrect format",IF($AA609='Control Panel'!$F$36,$AA609,IF($AA609='Control Panel'!$F$37,$AA609,IF($AA609='Control Panel'!$F$38,$AA609,IF($AA609='Control Panel'!$F$39,$AA609,IF($AA609='Control Panel'!$F$40,$AA609,IF($AA609='Control Panel'!$F$41,$AA609,"Error -- Availability entered in an incorrect format"))))))))</f>
        <v>N</v>
      </c>
    </row>
    <row r="610" spans="1:28" s="14" customFormat="1" x14ac:dyDescent="0.25">
      <c r="A610" s="7">
        <v>598</v>
      </c>
      <c r="B610" s="6"/>
      <c r="C610" s="11"/>
      <c r="D610" s="220"/>
      <c r="E610" s="11"/>
      <c r="F610" s="205" t="str">
        <f t="shared" si="18"/>
        <v>N/A</v>
      </c>
      <c r="G610" s="6"/>
      <c r="AA610" s="14" t="str">
        <f t="shared" si="19"/>
        <v/>
      </c>
      <c r="AB610" s="14" t="str">
        <f>IF(LEN($AA610)=0,"N",IF(LEN($AA610)&gt;1,"Error -- Availability entered in an incorrect format",IF($AA610='Control Panel'!$F$36,$AA610,IF($AA610='Control Panel'!$F$37,$AA610,IF($AA610='Control Panel'!$F$38,$AA610,IF($AA610='Control Panel'!$F$39,$AA610,IF($AA610='Control Panel'!$F$40,$AA610,IF($AA610='Control Panel'!$F$41,$AA610,"Error -- Availability entered in an incorrect format"))))))))</f>
        <v>N</v>
      </c>
    </row>
    <row r="611" spans="1:28" s="14" customFormat="1" x14ac:dyDescent="0.25">
      <c r="A611" s="7">
        <v>599</v>
      </c>
      <c r="B611" s="6"/>
      <c r="C611" s="11"/>
      <c r="D611" s="220"/>
      <c r="E611" s="11"/>
      <c r="F611" s="205" t="str">
        <f t="shared" si="18"/>
        <v>N/A</v>
      </c>
      <c r="G611" s="6"/>
      <c r="AA611" s="14" t="str">
        <f t="shared" si="19"/>
        <v/>
      </c>
      <c r="AB611" s="14" t="str">
        <f>IF(LEN($AA611)=0,"N",IF(LEN($AA611)&gt;1,"Error -- Availability entered in an incorrect format",IF($AA611='Control Panel'!$F$36,$AA611,IF($AA611='Control Panel'!$F$37,$AA611,IF($AA611='Control Panel'!$F$38,$AA611,IF($AA611='Control Panel'!$F$39,$AA611,IF($AA611='Control Panel'!$F$40,$AA611,IF($AA611='Control Panel'!$F$41,$AA611,"Error -- Availability entered in an incorrect format"))))))))</f>
        <v>N</v>
      </c>
    </row>
    <row r="612" spans="1:28" s="14" customFormat="1" x14ac:dyDescent="0.25">
      <c r="A612" s="7">
        <v>600</v>
      </c>
      <c r="B612" s="6"/>
      <c r="C612" s="11"/>
      <c r="D612" s="220"/>
      <c r="E612" s="11"/>
      <c r="F612" s="205" t="str">
        <f t="shared" si="18"/>
        <v>N/A</v>
      </c>
      <c r="G612" s="6"/>
      <c r="AA612" s="14" t="str">
        <f t="shared" si="19"/>
        <v/>
      </c>
      <c r="AB612" s="14" t="str">
        <f>IF(LEN($AA612)=0,"N",IF(LEN($AA612)&gt;1,"Error -- Availability entered in an incorrect format",IF($AA612='Control Panel'!$F$36,$AA612,IF($AA612='Control Panel'!$F$37,$AA612,IF($AA612='Control Panel'!$F$38,$AA612,IF($AA612='Control Panel'!$F$39,$AA612,IF($AA612='Control Panel'!$F$40,$AA612,IF($AA612='Control Panel'!$F$41,$AA612,"Error -- Availability entered in an incorrect format"))))))))</f>
        <v>N</v>
      </c>
    </row>
    <row r="613" spans="1:28" s="14" customFormat="1" x14ac:dyDescent="0.25">
      <c r="A613" s="7">
        <v>601</v>
      </c>
      <c r="B613" s="6"/>
      <c r="C613" s="11"/>
      <c r="D613" s="220"/>
      <c r="E613" s="11"/>
      <c r="F613" s="205" t="str">
        <f t="shared" si="18"/>
        <v>N/A</v>
      </c>
      <c r="G613" s="6"/>
      <c r="AA613" s="14" t="str">
        <f t="shared" si="19"/>
        <v/>
      </c>
      <c r="AB613" s="14" t="str">
        <f>IF(LEN($AA613)=0,"N",IF(LEN($AA613)&gt;1,"Error -- Availability entered in an incorrect format",IF($AA613='Control Panel'!$F$36,$AA613,IF($AA613='Control Panel'!$F$37,$AA613,IF($AA613='Control Panel'!$F$38,$AA613,IF($AA613='Control Panel'!$F$39,$AA613,IF($AA613='Control Panel'!$F$40,$AA613,IF($AA613='Control Panel'!$F$41,$AA613,"Error -- Availability entered in an incorrect format"))))))))</f>
        <v>N</v>
      </c>
    </row>
    <row r="614" spans="1:28" s="14" customFormat="1" x14ac:dyDescent="0.25">
      <c r="A614" s="7">
        <v>602</v>
      </c>
      <c r="B614" s="6"/>
      <c r="C614" s="11"/>
      <c r="D614" s="220"/>
      <c r="E614" s="11"/>
      <c r="F614" s="205" t="str">
        <f t="shared" si="18"/>
        <v>N/A</v>
      </c>
      <c r="G614" s="6"/>
      <c r="AA614" s="14" t="str">
        <f t="shared" si="19"/>
        <v/>
      </c>
      <c r="AB614" s="14" t="str">
        <f>IF(LEN($AA614)=0,"N",IF(LEN($AA614)&gt;1,"Error -- Availability entered in an incorrect format",IF($AA614='Control Panel'!$F$36,$AA614,IF($AA614='Control Panel'!$F$37,$AA614,IF($AA614='Control Panel'!$F$38,$AA614,IF($AA614='Control Panel'!$F$39,$AA614,IF($AA614='Control Panel'!$F$40,$AA614,IF($AA614='Control Panel'!$F$41,$AA614,"Error -- Availability entered in an incorrect format"))))))))</f>
        <v>N</v>
      </c>
    </row>
    <row r="615" spans="1:28" s="14" customFormat="1" x14ac:dyDescent="0.25">
      <c r="A615" s="7">
        <v>603</v>
      </c>
      <c r="B615" s="6"/>
      <c r="C615" s="11"/>
      <c r="D615" s="220"/>
      <c r="E615" s="11"/>
      <c r="F615" s="205" t="str">
        <f t="shared" si="18"/>
        <v>N/A</v>
      </c>
      <c r="G615" s="6"/>
      <c r="AA615" s="14" t="str">
        <f t="shared" si="19"/>
        <v/>
      </c>
      <c r="AB615" s="14" t="str">
        <f>IF(LEN($AA615)=0,"N",IF(LEN($AA615)&gt;1,"Error -- Availability entered in an incorrect format",IF($AA615='Control Panel'!$F$36,$AA615,IF($AA615='Control Panel'!$F$37,$AA615,IF($AA615='Control Panel'!$F$38,$AA615,IF($AA615='Control Panel'!$F$39,$AA615,IF($AA615='Control Panel'!$F$40,$AA615,IF($AA615='Control Panel'!$F$41,$AA615,"Error -- Availability entered in an incorrect format"))))))))</f>
        <v>N</v>
      </c>
    </row>
    <row r="616" spans="1:28" s="14" customFormat="1" x14ac:dyDescent="0.25">
      <c r="A616" s="7">
        <v>604</v>
      </c>
      <c r="B616" s="6"/>
      <c r="C616" s="11"/>
      <c r="D616" s="220"/>
      <c r="E616" s="11"/>
      <c r="F616" s="205" t="str">
        <f t="shared" si="18"/>
        <v>N/A</v>
      </c>
      <c r="G616" s="6"/>
      <c r="AA616" s="14" t="str">
        <f t="shared" si="19"/>
        <v/>
      </c>
      <c r="AB616" s="14" t="str">
        <f>IF(LEN($AA616)=0,"N",IF(LEN($AA616)&gt;1,"Error -- Availability entered in an incorrect format",IF($AA616='Control Panel'!$F$36,$AA616,IF($AA616='Control Panel'!$F$37,$AA616,IF($AA616='Control Panel'!$F$38,$AA616,IF($AA616='Control Panel'!$F$39,$AA616,IF($AA616='Control Panel'!$F$40,$AA616,IF($AA616='Control Panel'!$F$41,$AA616,"Error -- Availability entered in an incorrect format"))))))))</f>
        <v>N</v>
      </c>
    </row>
    <row r="617" spans="1:28" s="14" customFormat="1" x14ac:dyDescent="0.25">
      <c r="A617" s="7">
        <v>605</v>
      </c>
      <c r="B617" s="6"/>
      <c r="C617" s="11"/>
      <c r="D617" s="220"/>
      <c r="E617" s="11"/>
      <c r="F617" s="205" t="str">
        <f t="shared" si="18"/>
        <v>N/A</v>
      </c>
      <c r="G617" s="6"/>
      <c r="AA617" s="14" t="str">
        <f t="shared" si="19"/>
        <v/>
      </c>
      <c r="AB617" s="14" t="str">
        <f>IF(LEN($AA617)=0,"N",IF(LEN($AA617)&gt;1,"Error -- Availability entered in an incorrect format",IF($AA617='Control Panel'!$F$36,$AA617,IF($AA617='Control Panel'!$F$37,$AA617,IF($AA617='Control Panel'!$F$38,$AA617,IF($AA617='Control Panel'!$F$39,$AA617,IF($AA617='Control Panel'!$F$40,$AA617,IF($AA617='Control Panel'!$F$41,$AA617,"Error -- Availability entered in an incorrect format"))))))))</f>
        <v>N</v>
      </c>
    </row>
    <row r="618" spans="1:28" s="14" customFormat="1" x14ac:dyDescent="0.25">
      <c r="A618" s="7">
        <v>606</v>
      </c>
      <c r="B618" s="6"/>
      <c r="C618" s="11"/>
      <c r="D618" s="220"/>
      <c r="E618" s="11"/>
      <c r="F618" s="205" t="str">
        <f t="shared" si="18"/>
        <v>N/A</v>
      </c>
      <c r="G618" s="6"/>
      <c r="AA618" s="14" t="str">
        <f t="shared" si="19"/>
        <v/>
      </c>
      <c r="AB618" s="14" t="str">
        <f>IF(LEN($AA618)=0,"N",IF(LEN($AA618)&gt;1,"Error -- Availability entered in an incorrect format",IF($AA618='Control Panel'!$F$36,$AA618,IF($AA618='Control Panel'!$F$37,$AA618,IF($AA618='Control Panel'!$F$38,$AA618,IF($AA618='Control Panel'!$F$39,$AA618,IF($AA618='Control Panel'!$F$40,$AA618,IF($AA618='Control Panel'!$F$41,$AA618,"Error -- Availability entered in an incorrect format"))))))))</f>
        <v>N</v>
      </c>
    </row>
    <row r="619" spans="1:28" s="14" customFormat="1" x14ac:dyDescent="0.25">
      <c r="A619" s="7">
        <v>607</v>
      </c>
      <c r="B619" s="6"/>
      <c r="C619" s="11"/>
      <c r="D619" s="220"/>
      <c r="E619" s="11"/>
      <c r="F619" s="205" t="str">
        <f t="shared" si="18"/>
        <v>N/A</v>
      </c>
      <c r="G619" s="6"/>
      <c r="AA619" s="14" t="str">
        <f t="shared" si="19"/>
        <v/>
      </c>
      <c r="AB619" s="14" t="str">
        <f>IF(LEN($AA619)=0,"N",IF(LEN($AA619)&gt;1,"Error -- Availability entered in an incorrect format",IF($AA619='Control Panel'!$F$36,$AA619,IF($AA619='Control Panel'!$F$37,$AA619,IF($AA619='Control Panel'!$F$38,$AA619,IF($AA619='Control Panel'!$F$39,$AA619,IF($AA619='Control Panel'!$F$40,$AA619,IF($AA619='Control Panel'!$F$41,$AA619,"Error -- Availability entered in an incorrect format"))))))))</f>
        <v>N</v>
      </c>
    </row>
    <row r="620" spans="1:28" s="14" customFormat="1" x14ac:dyDescent="0.25">
      <c r="A620" s="7">
        <v>608</v>
      </c>
      <c r="B620" s="6"/>
      <c r="C620" s="11"/>
      <c r="D620" s="220"/>
      <c r="E620" s="11"/>
      <c r="F620" s="205" t="str">
        <f t="shared" si="18"/>
        <v>N/A</v>
      </c>
      <c r="G620" s="6"/>
      <c r="AA620" s="14" t="str">
        <f t="shared" si="19"/>
        <v/>
      </c>
      <c r="AB620" s="14" t="str">
        <f>IF(LEN($AA620)=0,"N",IF(LEN($AA620)&gt;1,"Error -- Availability entered in an incorrect format",IF($AA620='Control Panel'!$F$36,$AA620,IF($AA620='Control Panel'!$F$37,$AA620,IF($AA620='Control Panel'!$F$38,$AA620,IF($AA620='Control Panel'!$F$39,$AA620,IF($AA620='Control Panel'!$F$40,$AA620,IF($AA620='Control Panel'!$F$41,$AA620,"Error -- Availability entered in an incorrect format"))))))))</f>
        <v>N</v>
      </c>
    </row>
    <row r="621" spans="1:28" s="14" customFormat="1" x14ac:dyDescent="0.25">
      <c r="A621" s="7">
        <v>609</v>
      </c>
      <c r="B621" s="6"/>
      <c r="C621" s="11"/>
      <c r="D621" s="220"/>
      <c r="E621" s="11"/>
      <c r="F621" s="205" t="str">
        <f t="shared" si="18"/>
        <v>N/A</v>
      </c>
      <c r="G621" s="6"/>
      <c r="AA621" s="14" t="str">
        <f t="shared" si="19"/>
        <v/>
      </c>
      <c r="AB621" s="14" t="str">
        <f>IF(LEN($AA621)=0,"N",IF(LEN($AA621)&gt;1,"Error -- Availability entered in an incorrect format",IF($AA621='Control Panel'!$F$36,$AA621,IF($AA621='Control Panel'!$F$37,$AA621,IF($AA621='Control Panel'!$F$38,$AA621,IF($AA621='Control Panel'!$F$39,$AA621,IF($AA621='Control Panel'!$F$40,$AA621,IF($AA621='Control Panel'!$F$41,$AA621,"Error -- Availability entered in an incorrect format"))))))))</f>
        <v>N</v>
      </c>
    </row>
    <row r="622" spans="1:28" s="14" customFormat="1" x14ac:dyDescent="0.25">
      <c r="A622" s="7">
        <v>610</v>
      </c>
      <c r="B622" s="6"/>
      <c r="C622" s="11"/>
      <c r="D622" s="220"/>
      <c r="E622" s="11"/>
      <c r="F622" s="205" t="str">
        <f t="shared" si="18"/>
        <v>N/A</v>
      </c>
      <c r="G622" s="6"/>
      <c r="AA622" s="14" t="str">
        <f t="shared" si="19"/>
        <v/>
      </c>
      <c r="AB622" s="14" t="str">
        <f>IF(LEN($AA622)=0,"N",IF(LEN($AA622)&gt;1,"Error -- Availability entered in an incorrect format",IF($AA622='Control Panel'!$F$36,$AA622,IF($AA622='Control Panel'!$F$37,$AA622,IF($AA622='Control Panel'!$F$38,$AA622,IF($AA622='Control Panel'!$F$39,$AA622,IF($AA622='Control Panel'!$F$40,$AA622,IF($AA622='Control Panel'!$F$41,$AA622,"Error -- Availability entered in an incorrect format"))))))))</f>
        <v>N</v>
      </c>
    </row>
    <row r="623" spans="1:28" s="14" customFormat="1" x14ac:dyDescent="0.25">
      <c r="A623" s="7">
        <v>611</v>
      </c>
      <c r="B623" s="6"/>
      <c r="C623" s="11"/>
      <c r="D623" s="220"/>
      <c r="E623" s="11"/>
      <c r="F623" s="205" t="str">
        <f t="shared" si="18"/>
        <v>N/A</v>
      </c>
      <c r="G623" s="6"/>
      <c r="AA623" s="14" t="str">
        <f t="shared" si="19"/>
        <v/>
      </c>
      <c r="AB623" s="14" t="str">
        <f>IF(LEN($AA623)=0,"N",IF(LEN($AA623)&gt;1,"Error -- Availability entered in an incorrect format",IF($AA623='Control Panel'!$F$36,$AA623,IF($AA623='Control Panel'!$F$37,$AA623,IF($AA623='Control Panel'!$F$38,$AA623,IF($AA623='Control Panel'!$F$39,$AA623,IF($AA623='Control Panel'!$F$40,$AA623,IF($AA623='Control Panel'!$F$41,$AA623,"Error -- Availability entered in an incorrect format"))))))))</f>
        <v>N</v>
      </c>
    </row>
    <row r="624" spans="1:28" s="14" customFormat="1" x14ac:dyDescent="0.25">
      <c r="A624" s="7">
        <v>612</v>
      </c>
      <c r="B624" s="6"/>
      <c r="C624" s="11"/>
      <c r="D624" s="220"/>
      <c r="E624" s="11"/>
      <c r="F624" s="205" t="str">
        <f t="shared" si="18"/>
        <v>N/A</v>
      </c>
      <c r="G624" s="6"/>
      <c r="AA624" s="14" t="str">
        <f t="shared" si="19"/>
        <v/>
      </c>
      <c r="AB624" s="14" t="str">
        <f>IF(LEN($AA624)=0,"N",IF(LEN($AA624)&gt;1,"Error -- Availability entered in an incorrect format",IF($AA624='Control Panel'!$F$36,$AA624,IF($AA624='Control Panel'!$F$37,$AA624,IF($AA624='Control Panel'!$F$38,$AA624,IF($AA624='Control Panel'!$F$39,$AA624,IF($AA624='Control Panel'!$F$40,$AA624,IF($AA624='Control Panel'!$F$41,$AA624,"Error -- Availability entered in an incorrect format"))))))))</f>
        <v>N</v>
      </c>
    </row>
    <row r="625" spans="1:28" s="14" customFormat="1" x14ac:dyDescent="0.25">
      <c r="A625" s="7">
        <v>613</v>
      </c>
      <c r="B625" s="6"/>
      <c r="C625" s="11"/>
      <c r="D625" s="220"/>
      <c r="E625" s="11"/>
      <c r="F625" s="205" t="str">
        <f t="shared" si="18"/>
        <v>N/A</v>
      </c>
      <c r="G625" s="6"/>
      <c r="AA625" s="14" t="str">
        <f t="shared" si="19"/>
        <v/>
      </c>
      <c r="AB625" s="14" t="str">
        <f>IF(LEN($AA625)=0,"N",IF(LEN($AA625)&gt;1,"Error -- Availability entered in an incorrect format",IF($AA625='Control Panel'!$F$36,$AA625,IF($AA625='Control Panel'!$F$37,$AA625,IF($AA625='Control Panel'!$F$38,$AA625,IF($AA625='Control Panel'!$F$39,$AA625,IF($AA625='Control Panel'!$F$40,$AA625,IF($AA625='Control Panel'!$F$41,$AA625,"Error -- Availability entered in an incorrect format"))))))))</f>
        <v>N</v>
      </c>
    </row>
    <row r="626" spans="1:28" s="14" customFormat="1" x14ac:dyDescent="0.25">
      <c r="A626" s="7">
        <v>614</v>
      </c>
      <c r="B626" s="6"/>
      <c r="C626" s="11"/>
      <c r="D626" s="220"/>
      <c r="E626" s="11"/>
      <c r="F626" s="205" t="str">
        <f t="shared" si="18"/>
        <v>N/A</v>
      </c>
      <c r="G626" s="6"/>
      <c r="AA626" s="14" t="str">
        <f t="shared" si="19"/>
        <v/>
      </c>
      <c r="AB626" s="14" t="str">
        <f>IF(LEN($AA626)=0,"N",IF(LEN($AA626)&gt;1,"Error -- Availability entered in an incorrect format",IF($AA626='Control Panel'!$F$36,$AA626,IF($AA626='Control Panel'!$F$37,$AA626,IF($AA626='Control Panel'!$F$38,$AA626,IF($AA626='Control Panel'!$F$39,$AA626,IF($AA626='Control Panel'!$F$40,$AA626,IF($AA626='Control Panel'!$F$41,$AA626,"Error -- Availability entered in an incorrect format"))))))))</f>
        <v>N</v>
      </c>
    </row>
    <row r="627" spans="1:28" s="14" customFormat="1" x14ac:dyDescent="0.25">
      <c r="A627" s="7">
        <v>615</v>
      </c>
      <c r="B627" s="6"/>
      <c r="C627" s="11"/>
      <c r="D627" s="220"/>
      <c r="E627" s="11"/>
      <c r="F627" s="205" t="str">
        <f t="shared" si="18"/>
        <v>N/A</v>
      </c>
      <c r="G627" s="6"/>
      <c r="AA627" s="14" t="str">
        <f t="shared" si="19"/>
        <v/>
      </c>
      <c r="AB627" s="14" t="str">
        <f>IF(LEN($AA627)=0,"N",IF(LEN($AA627)&gt;1,"Error -- Availability entered in an incorrect format",IF($AA627='Control Panel'!$F$36,$AA627,IF($AA627='Control Panel'!$F$37,$AA627,IF($AA627='Control Panel'!$F$38,$AA627,IF($AA627='Control Panel'!$F$39,$AA627,IF($AA627='Control Panel'!$F$40,$AA627,IF($AA627='Control Panel'!$F$41,$AA627,"Error -- Availability entered in an incorrect format"))))))))</f>
        <v>N</v>
      </c>
    </row>
    <row r="628" spans="1:28" s="14" customFormat="1" x14ac:dyDescent="0.25">
      <c r="A628" s="7">
        <v>616</v>
      </c>
      <c r="B628" s="6"/>
      <c r="C628" s="11"/>
      <c r="D628" s="220"/>
      <c r="E628" s="11"/>
      <c r="F628" s="205" t="str">
        <f t="shared" si="18"/>
        <v>N/A</v>
      </c>
      <c r="G628" s="6"/>
      <c r="AA628" s="14" t="str">
        <f t="shared" si="19"/>
        <v/>
      </c>
      <c r="AB628" s="14" t="str">
        <f>IF(LEN($AA628)=0,"N",IF(LEN($AA628)&gt;1,"Error -- Availability entered in an incorrect format",IF($AA628='Control Panel'!$F$36,$AA628,IF($AA628='Control Panel'!$F$37,$AA628,IF($AA628='Control Panel'!$F$38,$AA628,IF($AA628='Control Panel'!$F$39,$AA628,IF($AA628='Control Panel'!$F$40,$AA628,IF($AA628='Control Panel'!$F$41,$AA628,"Error -- Availability entered in an incorrect format"))))))))</f>
        <v>N</v>
      </c>
    </row>
    <row r="629" spans="1:28" s="14" customFormat="1" x14ac:dyDescent="0.25">
      <c r="A629" s="7">
        <v>617</v>
      </c>
      <c r="B629" s="6"/>
      <c r="C629" s="11"/>
      <c r="D629" s="220"/>
      <c r="E629" s="11"/>
      <c r="F629" s="205" t="str">
        <f t="shared" si="18"/>
        <v>N/A</v>
      </c>
      <c r="G629" s="6"/>
      <c r="AA629" s="14" t="str">
        <f t="shared" si="19"/>
        <v/>
      </c>
      <c r="AB629" s="14" t="str">
        <f>IF(LEN($AA629)=0,"N",IF(LEN($AA629)&gt;1,"Error -- Availability entered in an incorrect format",IF($AA629='Control Panel'!$F$36,$AA629,IF($AA629='Control Panel'!$F$37,$AA629,IF($AA629='Control Panel'!$F$38,$AA629,IF($AA629='Control Panel'!$F$39,$AA629,IF($AA629='Control Panel'!$F$40,$AA629,IF($AA629='Control Panel'!$F$41,$AA629,"Error -- Availability entered in an incorrect format"))))))))</f>
        <v>N</v>
      </c>
    </row>
    <row r="630" spans="1:28" s="14" customFormat="1" x14ac:dyDescent="0.25">
      <c r="A630" s="7">
        <v>618</v>
      </c>
      <c r="B630" s="6"/>
      <c r="C630" s="11"/>
      <c r="D630" s="220"/>
      <c r="E630" s="11"/>
      <c r="F630" s="205" t="str">
        <f t="shared" si="18"/>
        <v>N/A</v>
      </c>
      <c r="G630" s="6"/>
      <c r="AA630" s="14" t="str">
        <f t="shared" si="19"/>
        <v/>
      </c>
      <c r="AB630" s="14" t="str">
        <f>IF(LEN($AA630)=0,"N",IF(LEN($AA630)&gt;1,"Error -- Availability entered in an incorrect format",IF($AA630='Control Panel'!$F$36,$AA630,IF($AA630='Control Panel'!$F$37,$AA630,IF($AA630='Control Panel'!$F$38,$AA630,IF($AA630='Control Panel'!$F$39,$AA630,IF($AA630='Control Panel'!$F$40,$AA630,IF($AA630='Control Panel'!$F$41,$AA630,"Error -- Availability entered in an incorrect format"))))))))</f>
        <v>N</v>
      </c>
    </row>
    <row r="631" spans="1:28" s="14" customFormat="1" x14ac:dyDescent="0.25">
      <c r="A631" s="7">
        <v>619</v>
      </c>
      <c r="B631" s="6"/>
      <c r="C631" s="11"/>
      <c r="D631" s="220"/>
      <c r="E631" s="11"/>
      <c r="F631" s="205" t="str">
        <f t="shared" si="18"/>
        <v>N/A</v>
      </c>
      <c r="G631" s="6"/>
      <c r="AA631" s="14" t="str">
        <f t="shared" si="19"/>
        <v/>
      </c>
      <c r="AB631" s="14" t="str">
        <f>IF(LEN($AA631)=0,"N",IF(LEN($AA631)&gt;1,"Error -- Availability entered in an incorrect format",IF($AA631='Control Panel'!$F$36,$AA631,IF($AA631='Control Panel'!$F$37,$AA631,IF($AA631='Control Panel'!$F$38,$AA631,IF($AA631='Control Panel'!$F$39,$AA631,IF($AA631='Control Panel'!$F$40,$AA631,IF($AA631='Control Panel'!$F$41,$AA631,"Error -- Availability entered in an incorrect format"))))))))</f>
        <v>N</v>
      </c>
    </row>
    <row r="632" spans="1:28" s="14" customFormat="1" x14ac:dyDescent="0.25">
      <c r="A632" s="7">
        <v>620</v>
      </c>
      <c r="B632" s="6"/>
      <c r="C632" s="11"/>
      <c r="D632" s="220"/>
      <c r="E632" s="11"/>
      <c r="F632" s="205" t="str">
        <f t="shared" si="18"/>
        <v>N/A</v>
      </c>
      <c r="G632" s="6"/>
      <c r="AA632" s="14" t="str">
        <f t="shared" si="19"/>
        <v/>
      </c>
      <c r="AB632" s="14" t="str">
        <f>IF(LEN($AA632)=0,"N",IF(LEN($AA632)&gt;1,"Error -- Availability entered in an incorrect format",IF($AA632='Control Panel'!$F$36,$AA632,IF($AA632='Control Panel'!$F$37,$AA632,IF($AA632='Control Panel'!$F$38,$AA632,IF($AA632='Control Panel'!$F$39,$AA632,IF($AA632='Control Panel'!$F$40,$AA632,IF($AA632='Control Panel'!$F$41,$AA632,"Error -- Availability entered in an incorrect format"))))))))</f>
        <v>N</v>
      </c>
    </row>
    <row r="633" spans="1:28" s="14" customFormat="1" x14ac:dyDescent="0.25">
      <c r="A633" s="7">
        <v>621</v>
      </c>
      <c r="B633" s="6"/>
      <c r="C633" s="11"/>
      <c r="D633" s="220"/>
      <c r="E633" s="11"/>
      <c r="F633" s="205" t="str">
        <f t="shared" si="18"/>
        <v>N/A</v>
      </c>
      <c r="G633" s="6"/>
      <c r="AA633" s="14" t="str">
        <f t="shared" si="19"/>
        <v/>
      </c>
      <c r="AB633" s="14" t="str">
        <f>IF(LEN($AA633)=0,"N",IF(LEN($AA633)&gt;1,"Error -- Availability entered in an incorrect format",IF($AA633='Control Panel'!$F$36,$AA633,IF($AA633='Control Panel'!$F$37,$AA633,IF($AA633='Control Panel'!$F$38,$AA633,IF($AA633='Control Panel'!$F$39,$AA633,IF($AA633='Control Panel'!$F$40,$AA633,IF($AA633='Control Panel'!$F$41,$AA633,"Error -- Availability entered in an incorrect format"))))))))</f>
        <v>N</v>
      </c>
    </row>
    <row r="634" spans="1:28" s="14" customFormat="1" x14ac:dyDescent="0.25">
      <c r="A634" s="7">
        <v>622</v>
      </c>
      <c r="B634" s="6"/>
      <c r="C634" s="11"/>
      <c r="D634" s="220"/>
      <c r="E634" s="11"/>
      <c r="F634" s="205" t="str">
        <f t="shared" si="18"/>
        <v>N/A</v>
      </c>
      <c r="G634" s="6"/>
      <c r="AA634" s="14" t="str">
        <f t="shared" si="19"/>
        <v/>
      </c>
      <c r="AB634" s="14" t="str">
        <f>IF(LEN($AA634)=0,"N",IF(LEN($AA634)&gt;1,"Error -- Availability entered in an incorrect format",IF($AA634='Control Panel'!$F$36,$AA634,IF($AA634='Control Panel'!$F$37,$AA634,IF($AA634='Control Panel'!$F$38,$AA634,IF($AA634='Control Panel'!$F$39,$AA634,IF($AA634='Control Panel'!$F$40,$AA634,IF($AA634='Control Panel'!$F$41,$AA634,"Error -- Availability entered in an incorrect format"))))))))</f>
        <v>N</v>
      </c>
    </row>
    <row r="635" spans="1:28" s="14" customFormat="1" x14ac:dyDescent="0.25">
      <c r="A635" s="7">
        <v>623</v>
      </c>
      <c r="B635" s="6"/>
      <c r="C635" s="11"/>
      <c r="D635" s="220"/>
      <c r="E635" s="11"/>
      <c r="F635" s="205" t="str">
        <f t="shared" si="18"/>
        <v>N/A</v>
      </c>
      <c r="G635" s="6"/>
      <c r="AA635" s="14" t="str">
        <f t="shared" si="19"/>
        <v/>
      </c>
      <c r="AB635" s="14" t="str">
        <f>IF(LEN($AA635)=0,"N",IF(LEN($AA635)&gt;1,"Error -- Availability entered in an incorrect format",IF($AA635='Control Panel'!$F$36,$AA635,IF($AA635='Control Panel'!$F$37,$AA635,IF($AA635='Control Panel'!$F$38,$AA635,IF($AA635='Control Panel'!$F$39,$AA635,IF($AA635='Control Panel'!$F$40,$AA635,IF($AA635='Control Panel'!$F$41,$AA635,"Error -- Availability entered in an incorrect format"))))))))</f>
        <v>N</v>
      </c>
    </row>
    <row r="636" spans="1:28" s="14" customFormat="1" x14ac:dyDescent="0.25">
      <c r="A636" s="7">
        <v>624</v>
      </c>
      <c r="B636" s="6"/>
      <c r="C636" s="11"/>
      <c r="D636" s="220"/>
      <c r="E636" s="11"/>
      <c r="F636" s="205" t="str">
        <f t="shared" si="18"/>
        <v>N/A</v>
      </c>
      <c r="G636" s="6"/>
      <c r="AA636" s="14" t="str">
        <f t="shared" si="19"/>
        <v/>
      </c>
      <c r="AB636" s="14" t="str">
        <f>IF(LEN($AA636)=0,"N",IF(LEN($AA636)&gt;1,"Error -- Availability entered in an incorrect format",IF($AA636='Control Panel'!$F$36,$AA636,IF($AA636='Control Panel'!$F$37,$AA636,IF($AA636='Control Panel'!$F$38,$AA636,IF($AA636='Control Panel'!$F$39,$AA636,IF($AA636='Control Panel'!$F$40,$AA636,IF($AA636='Control Panel'!$F$41,$AA636,"Error -- Availability entered in an incorrect format"))))))))</f>
        <v>N</v>
      </c>
    </row>
    <row r="637" spans="1:28" s="14" customFormat="1" x14ac:dyDescent="0.25">
      <c r="A637" s="7">
        <v>625</v>
      </c>
      <c r="B637" s="6"/>
      <c r="C637" s="11"/>
      <c r="D637" s="220"/>
      <c r="E637" s="11"/>
      <c r="F637" s="205" t="str">
        <f t="shared" si="18"/>
        <v>N/A</v>
      </c>
      <c r="G637" s="6"/>
      <c r="AA637" s="14" t="str">
        <f t="shared" si="19"/>
        <v/>
      </c>
      <c r="AB637" s="14" t="str">
        <f>IF(LEN($AA637)=0,"N",IF(LEN($AA637)&gt;1,"Error -- Availability entered in an incorrect format",IF($AA637='Control Panel'!$F$36,$AA637,IF($AA637='Control Panel'!$F$37,$AA637,IF($AA637='Control Panel'!$F$38,$AA637,IF($AA637='Control Panel'!$F$39,$AA637,IF($AA637='Control Panel'!$F$40,$AA637,IF($AA637='Control Panel'!$F$41,$AA637,"Error -- Availability entered in an incorrect format"))))))))</f>
        <v>N</v>
      </c>
    </row>
    <row r="638" spans="1:28" s="14" customFormat="1" x14ac:dyDescent="0.25">
      <c r="A638" s="7">
        <v>626</v>
      </c>
      <c r="B638" s="6"/>
      <c r="C638" s="11"/>
      <c r="D638" s="220"/>
      <c r="E638" s="11"/>
      <c r="F638" s="205" t="str">
        <f t="shared" si="18"/>
        <v>N/A</v>
      </c>
      <c r="G638" s="6"/>
      <c r="AA638" s="14" t="str">
        <f t="shared" si="19"/>
        <v/>
      </c>
      <c r="AB638" s="14" t="str">
        <f>IF(LEN($AA638)=0,"N",IF(LEN($AA638)&gt;1,"Error -- Availability entered in an incorrect format",IF($AA638='Control Panel'!$F$36,$AA638,IF($AA638='Control Panel'!$F$37,$AA638,IF($AA638='Control Panel'!$F$38,$AA638,IF($AA638='Control Panel'!$F$39,$AA638,IF($AA638='Control Panel'!$F$40,$AA638,IF($AA638='Control Panel'!$F$41,$AA638,"Error -- Availability entered in an incorrect format"))))))))</f>
        <v>N</v>
      </c>
    </row>
    <row r="639" spans="1:28" s="14" customFormat="1" x14ac:dyDescent="0.25">
      <c r="A639" s="7">
        <v>627</v>
      </c>
      <c r="B639" s="6"/>
      <c r="C639" s="11"/>
      <c r="D639" s="220"/>
      <c r="E639" s="11"/>
      <c r="F639" s="205" t="str">
        <f t="shared" si="18"/>
        <v>N/A</v>
      </c>
      <c r="G639" s="6"/>
      <c r="AA639" s="14" t="str">
        <f t="shared" si="19"/>
        <v/>
      </c>
      <c r="AB639" s="14" t="str">
        <f>IF(LEN($AA639)=0,"N",IF(LEN($AA639)&gt;1,"Error -- Availability entered in an incorrect format",IF($AA639='Control Panel'!$F$36,$AA639,IF($AA639='Control Panel'!$F$37,$AA639,IF($AA639='Control Panel'!$F$38,$AA639,IF($AA639='Control Panel'!$F$39,$AA639,IF($AA639='Control Panel'!$F$40,$AA639,IF($AA639='Control Panel'!$F$41,$AA639,"Error -- Availability entered in an incorrect format"))))))))</f>
        <v>N</v>
      </c>
    </row>
    <row r="640" spans="1:28" s="14" customFormat="1" x14ac:dyDescent="0.25">
      <c r="A640" s="7">
        <v>628</v>
      </c>
      <c r="B640" s="6"/>
      <c r="C640" s="11"/>
      <c r="D640" s="220"/>
      <c r="E640" s="11"/>
      <c r="F640" s="205" t="str">
        <f t="shared" si="18"/>
        <v>N/A</v>
      </c>
      <c r="G640" s="6"/>
      <c r="AA640" s="14" t="str">
        <f t="shared" si="19"/>
        <v/>
      </c>
      <c r="AB640" s="14" t="str">
        <f>IF(LEN($AA640)=0,"N",IF(LEN($AA640)&gt;1,"Error -- Availability entered in an incorrect format",IF($AA640='Control Panel'!$F$36,$AA640,IF($AA640='Control Panel'!$F$37,$AA640,IF($AA640='Control Panel'!$F$38,$AA640,IF($AA640='Control Panel'!$F$39,$AA640,IF($AA640='Control Panel'!$F$40,$AA640,IF($AA640='Control Panel'!$F$41,$AA640,"Error -- Availability entered in an incorrect format"))))))))</f>
        <v>N</v>
      </c>
    </row>
    <row r="641" spans="1:28" s="14" customFormat="1" x14ac:dyDescent="0.25">
      <c r="A641" s="7">
        <v>629</v>
      </c>
      <c r="B641" s="6"/>
      <c r="C641" s="11"/>
      <c r="D641" s="220"/>
      <c r="E641" s="11"/>
      <c r="F641" s="205" t="str">
        <f t="shared" si="18"/>
        <v>N/A</v>
      </c>
      <c r="G641" s="6"/>
      <c r="AA641" s="14" t="str">
        <f t="shared" si="19"/>
        <v/>
      </c>
      <c r="AB641" s="14" t="str">
        <f>IF(LEN($AA641)=0,"N",IF(LEN($AA641)&gt;1,"Error -- Availability entered in an incorrect format",IF($AA641='Control Panel'!$F$36,$AA641,IF($AA641='Control Panel'!$F$37,$AA641,IF($AA641='Control Panel'!$F$38,$AA641,IF($AA641='Control Panel'!$F$39,$AA641,IF($AA641='Control Panel'!$F$40,$AA641,IF($AA641='Control Panel'!$F$41,$AA641,"Error -- Availability entered in an incorrect format"))))))))</f>
        <v>N</v>
      </c>
    </row>
    <row r="642" spans="1:28" s="14" customFormat="1" x14ac:dyDescent="0.25">
      <c r="A642" s="7">
        <v>630</v>
      </c>
      <c r="B642" s="6"/>
      <c r="C642" s="11"/>
      <c r="D642" s="220"/>
      <c r="E642" s="11"/>
      <c r="F642" s="205" t="str">
        <f t="shared" si="18"/>
        <v>N/A</v>
      </c>
      <c r="G642" s="6"/>
      <c r="AA642" s="14" t="str">
        <f t="shared" si="19"/>
        <v/>
      </c>
      <c r="AB642" s="14" t="str">
        <f>IF(LEN($AA642)=0,"N",IF(LEN($AA642)&gt;1,"Error -- Availability entered in an incorrect format",IF($AA642='Control Panel'!$F$36,$AA642,IF($AA642='Control Panel'!$F$37,$AA642,IF($AA642='Control Panel'!$F$38,$AA642,IF($AA642='Control Panel'!$F$39,$AA642,IF($AA642='Control Panel'!$F$40,$AA642,IF($AA642='Control Panel'!$F$41,$AA642,"Error -- Availability entered in an incorrect format"))))))))</f>
        <v>N</v>
      </c>
    </row>
    <row r="643" spans="1:28" s="14" customFormat="1" x14ac:dyDescent="0.25">
      <c r="A643" s="7">
        <v>631</v>
      </c>
      <c r="B643" s="6"/>
      <c r="C643" s="11"/>
      <c r="D643" s="220"/>
      <c r="E643" s="11"/>
      <c r="F643" s="205" t="str">
        <f t="shared" si="18"/>
        <v>N/A</v>
      </c>
      <c r="G643" s="6"/>
      <c r="AA643" s="14" t="str">
        <f t="shared" si="19"/>
        <v/>
      </c>
      <c r="AB643" s="14" t="str">
        <f>IF(LEN($AA643)=0,"N",IF(LEN($AA643)&gt;1,"Error -- Availability entered in an incorrect format",IF($AA643='Control Panel'!$F$36,$AA643,IF($AA643='Control Panel'!$F$37,$AA643,IF($AA643='Control Panel'!$F$38,$AA643,IF($AA643='Control Panel'!$F$39,$AA643,IF($AA643='Control Panel'!$F$40,$AA643,IF($AA643='Control Panel'!$F$41,$AA643,"Error -- Availability entered in an incorrect format"))))))))</f>
        <v>N</v>
      </c>
    </row>
    <row r="644" spans="1:28" s="14" customFormat="1" x14ac:dyDescent="0.25">
      <c r="A644" s="7">
        <v>632</v>
      </c>
      <c r="B644" s="6"/>
      <c r="C644" s="11"/>
      <c r="D644" s="220"/>
      <c r="E644" s="11"/>
      <c r="F644" s="205" t="str">
        <f t="shared" si="18"/>
        <v>N/A</v>
      </c>
      <c r="G644" s="6"/>
      <c r="AA644" s="14" t="str">
        <f t="shared" si="19"/>
        <v/>
      </c>
      <c r="AB644" s="14" t="str">
        <f>IF(LEN($AA644)=0,"N",IF(LEN($AA644)&gt;1,"Error -- Availability entered in an incorrect format",IF($AA644='Control Panel'!$F$36,$AA644,IF($AA644='Control Panel'!$F$37,$AA644,IF($AA644='Control Panel'!$F$38,$AA644,IF($AA644='Control Panel'!$F$39,$AA644,IF($AA644='Control Panel'!$F$40,$AA644,IF($AA644='Control Panel'!$F$41,$AA644,"Error -- Availability entered in an incorrect format"))))))))</f>
        <v>N</v>
      </c>
    </row>
    <row r="645" spans="1:28" s="14" customFormat="1" x14ac:dyDescent="0.25">
      <c r="A645" s="7">
        <v>633</v>
      </c>
      <c r="B645" s="6"/>
      <c r="C645" s="11"/>
      <c r="D645" s="220"/>
      <c r="E645" s="11"/>
      <c r="F645" s="205" t="str">
        <f t="shared" si="18"/>
        <v>N/A</v>
      </c>
      <c r="G645" s="6"/>
      <c r="AA645" s="14" t="str">
        <f t="shared" si="19"/>
        <v/>
      </c>
      <c r="AB645" s="14" t="str">
        <f>IF(LEN($AA645)=0,"N",IF(LEN($AA645)&gt;1,"Error -- Availability entered in an incorrect format",IF($AA645='Control Panel'!$F$36,$AA645,IF($AA645='Control Panel'!$F$37,$AA645,IF($AA645='Control Panel'!$F$38,$AA645,IF($AA645='Control Panel'!$F$39,$AA645,IF($AA645='Control Panel'!$F$40,$AA645,IF($AA645='Control Panel'!$F$41,$AA645,"Error -- Availability entered in an incorrect format"))))))))</f>
        <v>N</v>
      </c>
    </row>
    <row r="646" spans="1:28" s="14" customFormat="1" x14ac:dyDescent="0.25">
      <c r="A646" s="7">
        <v>634</v>
      </c>
      <c r="B646" s="6"/>
      <c r="C646" s="11"/>
      <c r="D646" s="220"/>
      <c r="E646" s="11"/>
      <c r="F646" s="205" t="str">
        <f t="shared" si="18"/>
        <v>N/A</v>
      </c>
      <c r="G646" s="6"/>
      <c r="AA646" s="14" t="str">
        <f t="shared" si="19"/>
        <v/>
      </c>
      <c r="AB646" s="14" t="str">
        <f>IF(LEN($AA646)=0,"N",IF(LEN($AA646)&gt;1,"Error -- Availability entered in an incorrect format",IF($AA646='Control Panel'!$F$36,$AA646,IF($AA646='Control Panel'!$F$37,$AA646,IF($AA646='Control Panel'!$F$38,$AA646,IF($AA646='Control Panel'!$F$39,$AA646,IF($AA646='Control Panel'!$F$40,$AA646,IF($AA646='Control Panel'!$F$41,$AA646,"Error -- Availability entered in an incorrect format"))))))))</f>
        <v>N</v>
      </c>
    </row>
    <row r="647" spans="1:28" s="14" customFormat="1" x14ac:dyDescent="0.25">
      <c r="A647" s="7">
        <v>635</v>
      </c>
      <c r="B647" s="6"/>
      <c r="C647" s="11"/>
      <c r="D647" s="220"/>
      <c r="E647" s="11"/>
      <c r="F647" s="205" t="str">
        <f t="shared" si="18"/>
        <v>N/A</v>
      </c>
      <c r="G647" s="6"/>
      <c r="AA647" s="14" t="str">
        <f t="shared" si="19"/>
        <v/>
      </c>
      <c r="AB647" s="14" t="str">
        <f>IF(LEN($AA647)=0,"N",IF(LEN($AA647)&gt;1,"Error -- Availability entered in an incorrect format",IF($AA647='Control Panel'!$F$36,$AA647,IF($AA647='Control Panel'!$F$37,$AA647,IF($AA647='Control Panel'!$F$38,$AA647,IF($AA647='Control Panel'!$F$39,$AA647,IF($AA647='Control Panel'!$F$40,$AA647,IF($AA647='Control Panel'!$F$41,$AA647,"Error -- Availability entered in an incorrect format"))))))))</f>
        <v>N</v>
      </c>
    </row>
    <row r="648" spans="1:28" s="14" customFormat="1" x14ac:dyDescent="0.25">
      <c r="A648" s="7">
        <v>636</v>
      </c>
      <c r="B648" s="6"/>
      <c r="C648" s="11"/>
      <c r="D648" s="220"/>
      <c r="E648" s="11"/>
      <c r="F648" s="205" t="str">
        <f t="shared" si="18"/>
        <v>N/A</v>
      </c>
      <c r="G648" s="6"/>
      <c r="AA648" s="14" t="str">
        <f t="shared" si="19"/>
        <v/>
      </c>
      <c r="AB648" s="14" t="str">
        <f>IF(LEN($AA648)=0,"N",IF(LEN($AA648)&gt;1,"Error -- Availability entered in an incorrect format",IF($AA648='Control Panel'!$F$36,$AA648,IF($AA648='Control Panel'!$F$37,$AA648,IF($AA648='Control Panel'!$F$38,$AA648,IF($AA648='Control Panel'!$F$39,$AA648,IF($AA648='Control Panel'!$F$40,$AA648,IF($AA648='Control Panel'!$F$41,$AA648,"Error -- Availability entered in an incorrect format"))))))))</f>
        <v>N</v>
      </c>
    </row>
    <row r="649" spans="1:28" s="14" customFormat="1" x14ac:dyDescent="0.25">
      <c r="A649" s="7">
        <v>637</v>
      </c>
      <c r="B649" s="6"/>
      <c r="C649" s="11"/>
      <c r="D649" s="220"/>
      <c r="E649" s="11"/>
      <c r="F649" s="205" t="str">
        <f t="shared" si="18"/>
        <v>N/A</v>
      </c>
      <c r="G649" s="6"/>
      <c r="AA649" s="14" t="str">
        <f t="shared" si="19"/>
        <v/>
      </c>
      <c r="AB649" s="14" t="str">
        <f>IF(LEN($AA649)=0,"N",IF(LEN($AA649)&gt;1,"Error -- Availability entered in an incorrect format",IF($AA649='Control Panel'!$F$36,$AA649,IF($AA649='Control Panel'!$F$37,$AA649,IF($AA649='Control Panel'!$F$38,$AA649,IF($AA649='Control Panel'!$F$39,$AA649,IF($AA649='Control Panel'!$F$40,$AA649,IF($AA649='Control Panel'!$F$41,$AA649,"Error -- Availability entered in an incorrect format"))))))))</f>
        <v>N</v>
      </c>
    </row>
    <row r="650" spans="1:28" s="14" customFormat="1" x14ac:dyDescent="0.25">
      <c r="A650" s="7">
        <v>638</v>
      </c>
      <c r="B650" s="6"/>
      <c r="C650" s="11"/>
      <c r="D650" s="220"/>
      <c r="E650" s="11"/>
      <c r="F650" s="205" t="str">
        <f t="shared" si="18"/>
        <v>N/A</v>
      </c>
      <c r="G650" s="6"/>
      <c r="AA650" s="14" t="str">
        <f t="shared" si="19"/>
        <v/>
      </c>
      <c r="AB650" s="14" t="str">
        <f>IF(LEN($AA650)=0,"N",IF(LEN($AA650)&gt;1,"Error -- Availability entered in an incorrect format",IF($AA650='Control Panel'!$F$36,$AA650,IF($AA650='Control Panel'!$F$37,$AA650,IF($AA650='Control Panel'!$F$38,$AA650,IF($AA650='Control Panel'!$F$39,$AA650,IF($AA650='Control Panel'!$F$40,$AA650,IF($AA650='Control Panel'!$F$41,$AA650,"Error -- Availability entered in an incorrect format"))))))))</f>
        <v>N</v>
      </c>
    </row>
    <row r="651" spans="1:28" s="14" customFormat="1" x14ac:dyDescent="0.25">
      <c r="A651" s="7">
        <v>639</v>
      </c>
      <c r="B651" s="6"/>
      <c r="C651" s="11"/>
      <c r="D651" s="220"/>
      <c r="E651" s="11"/>
      <c r="F651" s="205" t="str">
        <f t="shared" si="18"/>
        <v>N/A</v>
      </c>
      <c r="G651" s="6"/>
      <c r="AA651" s="14" t="str">
        <f t="shared" si="19"/>
        <v/>
      </c>
      <c r="AB651" s="14" t="str">
        <f>IF(LEN($AA651)=0,"N",IF(LEN($AA651)&gt;1,"Error -- Availability entered in an incorrect format",IF($AA651='Control Panel'!$F$36,$AA651,IF($AA651='Control Panel'!$F$37,$AA651,IF($AA651='Control Panel'!$F$38,$AA651,IF($AA651='Control Panel'!$F$39,$AA651,IF($AA651='Control Panel'!$F$40,$AA651,IF($AA651='Control Panel'!$F$41,$AA651,"Error -- Availability entered in an incorrect format"))))))))</f>
        <v>N</v>
      </c>
    </row>
    <row r="652" spans="1:28" s="14" customFormat="1" x14ac:dyDescent="0.25">
      <c r="A652" s="7">
        <v>640</v>
      </c>
      <c r="B652" s="6"/>
      <c r="C652" s="11"/>
      <c r="D652" s="220"/>
      <c r="E652" s="11"/>
      <c r="F652" s="205" t="str">
        <f t="shared" si="18"/>
        <v>N/A</v>
      </c>
      <c r="G652" s="6"/>
      <c r="AA652" s="14" t="str">
        <f t="shared" si="19"/>
        <v/>
      </c>
      <c r="AB652" s="14" t="str">
        <f>IF(LEN($AA652)=0,"N",IF(LEN($AA652)&gt;1,"Error -- Availability entered in an incorrect format",IF($AA652='Control Panel'!$F$36,$AA652,IF($AA652='Control Panel'!$F$37,$AA652,IF($AA652='Control Panel'!$F$38,$AA652,IF($AA652='Control Panel'!$F$39,$AA652,IF($AA652='Control Panel'!$F$40,$AA652,IF($AA652='Control Panel'!$F$41,$AA652,"Error -- Availability entered in an incorrect format"))))))))</f>
        <v>N</v>
      </c>
    </row>
    <row r="653" spans="1:28" s="14" customFormat="1" x14ac:dyDescent="0.25">
      <c r="A653" s="7">
        <v>641</v>
      </c>
      <c r="B653" s="6"/>
      <c r="C653" s="11"/>
      <c r="D653" s="220"/>
      <c r="E653" s="11"/>
      <c r="F653" s="205" t="str">
        <f t="shared" si="18"/>
        <v>N/A</v>
      </c>
      <c r="G653" s="6"/>
      <c r="AA653" s="14" t="str">
        <f t="shared" si="19"/>
        <v/>
      </c>
      <c r="AB653" s="14" t="str">
        <f>IF(LEN($AA653)=0,"N",IF(LEN($AA653)&gt;1,"Error -- Availability entered in an incorrect format",IF($AA653='Control Panel'!$F$36,$AA653,IF($AA653='Control Panel'!$F$37,$AA653,IF($AA653='Control Panel'!$F$38,$AA653,IF($AA653='Control Panel'!$F$39,$AA653,IF($AA653='Control Panel'!$F$40,$AA653,IF($AA653='Control Panel'!$F$41,$AA653,"Error -- Availability entered in an incorrect format"))))))))</f>
        <v>N</v>
      </c>
    </row>
    <row r="654" spans="1:28" s="14" customFormat="1" x14ac:dyDescent="0.25">
      <c r="A654" s="7">
        <v>642</v>
      </c>
      <c r="B654" s="6"/>
      <c r="C654" s="11"/>
      <c r="D654" s="220"/>
      <c r="E654" s="11"/>
      <c r="F654" s="205" t="str">
        <f t="shared" ref="F654:F717" si="20">IF($D$10=$A$9,"N/A",$D$10)</f>
        <v>N/A</v>
      </c>
      <c r="G654" s="6"/>
      <c r="AA654" s="14" t="str">
        <f t="shared" ref="AA654:AA717" si="21">TRIM($D654)</f>
        <v/>
      </c>
      <c r="AB654" s="14" t="str">
        <f>IF(LEN($AA654)=0,"N",IF(LEN($AA654)&gt;1,"Error -- Availability entered in an incorrect format",IF($AA654='Control Panel'!$F$36,$AA654,IF($AA654='Control Panel'!$F$37,$AA654,IF($AA654='Control Panel'!$F$38,$AA654,IF($AA654='Control Panel'!$F$39,$AA654,IF($AA654='Control Panel'!$F$40,$AA654,IF($AA654='Control Panel'!$F$41,$AA654,"Error -- Availability entered in an incorrect format"))))))))</f>
        <v>N</v>
      </c>
    </row>
    <row r="655" spans="1:28" s="14" customFormat="1" x14ac:dyDescent="0.25">
      <c r="A655" s="7">
        <v>643</v>
      </c>
      <c r="B655" s="6"/>
      <c r="C655" s="11"/>
      <c r="D655" s="220"/>
      <c r="E655" s="11"/>
      <c r="F655" s="205" t="str">
        <f t="shared" si="20"/>
        <v>N/A</v>
      </c>
      <c r="G655" s="6"/>
      <c r="AA655" s="14" t="str">
        <f t="shared" si="21"/>
        <v/>
      </c>
      <c r="AB655" s="14" t="str">
        <f>IF(LEN($AA655)=0,"N",IF(LEN($AA655)&gt;1,"Error -- Availability entered in an incorrect format",IF($AA655='Control Panel'!$F$36,$AA655,IF($AA655='Control Panel'!$F$37,$AA655,IF($AA655='Control Panel'!$F$38,$AA655,IF($AA655='Control Panel'!$F$39,$AA655,IF($AA655='Control Panel'!$F$40,$AA655,IF($AA655='Control Panel'!$F$41,$AA655,"Error -- Availability entered in an incorrect format"))))))))</f>
        <v>N</v>
      </c>
    </row>
    <row r="656" spans="1:28" s="14" customFormat="1" x14ac:dyDescent="0.25">
      <c r="A656" s="7">
        <v>644</v>
      </c>
      <c r="B656" s="6"/>
      <c r="C656" s="11"/>
      <c r="D656" s="220"/>
      <c r="E656" s="11"/>
      <c r="F656" s="205" t="str">
        <f t="shared" si="20"/>
        <v>N/A</v>
      </c>
      <c r="G656" s="6"/>
      <c r="AA656" s="14" t="str">
        <f t="shared" si="21"/>
        <v/>
      </c>
      <c r="AB656" s="14" t="str">
        <f>IF(LEN($AA656)=0,"N",IF(LEN($AA656)&gt;1,"Error -- Availability entered in an incorrect format",IF($AA656='Control Panel'!$F$36,$AA656,IF($AA656='Control Panel'!$F$37,$AA656,IF($AA656='Control Panel'!$F$38,$AA656,IF($AA656='Control Panel'!$F$39,$AA656,IF($AA656='Control Panel'!$F$40,$AA656,IF($AA656='Control Panel'!$F$41,$AA656,"Error -- Availability entered in an incorrect format"))))))))</f>
        <v>N</v>
      </c>
    </row>
    <row r="657" spans="1:28" s="14" customFormat="1" x14ac:dyDescent="0.25">
      <c r="A657" s="7">
        <v>645</v>
      </c>
      <c r="B657" s="6"/>
      <c r="C657" s="11"/>
      <c r="D657" s="220"/>
      <c r="E657" s="11"/>
      <c r="F657" s="205" t="str">
        <f t="shared" si="20"/>
        <v>N/A</v>
      </c>
      <c r="G657" s="6"/>
      <c r="AA657" s="14" t="str">
        <f t="shared" si="21"/>
        <v/>
      </c>
      <c r="AB657" s="14" t="str">
        <f>IF(LEN($AA657)=0,"N",IF(LEN($AA657)&gt;1,"Error -- Availability entered in an incorrect format",IF($AA657='Control Panel'!$F$36,$AA657,IF($AA657='Control Panel'!$F$37,$AA657,IF($AA657='Control Panel'!$F$38,$AA657,IF($AA657='Control Panel'!$F$39,$AA657,IF($AA657='Control Panel'!$F$40,$AA657,IF($AA657='Control Panel'!$F$41,$AA657,"Error -- Availability entered in an incorrect format"))))))))</f>
        <v>N</v>
      </c>
    </row>
    <row r="658" spans="1:28" s="14" customFormat="1" x14ac:dyDescent="0.25">
      <c r="A658" s="7">
        <v>646</v>
      </c>
      <c r="B658" s="6"/>
      <c r="C658" s="11"/>
      <c r="D658" s="220"/>
      <c r="E658" s="11"/>
      <c r="F658" s="205" t="str">
        <f t="shared" si="20"/>
        <v>N/A</v>
      </c>
      <c r="G658" s="6"/>
      <c r="AA658" s="14" t="str">
        <f t="shared" si="21"/>
        <v/>
      </c>
      <c r="AB658" s="14" t="str">
        <f>IF(LEN($AA658)=0,"N",IF(LEN($AA658)&gt;1,"Error -- Availability entered in an incorrect format",IF($AA658='Control Panel'!$F$36,$AA658,IF($AA658='Control Panel'!$F$37,$AA658,IF($AA658='Control Panel'!$F$38,$AA658,IF($AA658='Control Panel'!$F$39,$AA658,IF($AA658='Control Panel'!$F$40,$AA658,IF($AA658='Control Panel'!$F$41,$AA658,"Error -- Availability entered in an incorrect format"))))))))</f>
        <v>N</v>
      </c>
    </row>
    <row r="659" spans="1:28" s="14" customFormat="1" x14ac:dyDescent="0.25">
      <c r="A659" s="7">
        <v>647</v>
      </c>
      <c r="B659" s="6"/>
      <c r="C659" s="11"/>
      <c r="D659" s="220"/>
      <c r="E659" s="11"/>
      <c r="F659" s="205" t="str">
        <f t="shared" si="20"/>
        <v>N/A</v>
      </c>
      <c r="G659" s="6"/>
      <c r="AA659" s="14" t="str">
        <f t="shared" si="21"/>
        <v/>
      </c>
      <c r="AB659" s="14" t="str">
        <f>IF(LEN($AA659)=0,"N",IF(LEN($AA659)&gt;1,"Error -- Availability entered in an incorrect format",IF($AA659='Control Panel'!$F$36,$AA659,IF($AA659='Control Panel'!$F$37,$AA659,IF($AA659='Control Panel'!$F$38,$AA659,IF($AA659='Control Panel'!$F$39,$AA659,IF($AA659='Control Panel'!$F$40,$AA659,IF($AA659='Control Panel'!$F$41,$AA659,"Error -- Availability entered in an incorrect format"))))))))</f>
        <v>N</v>
      </c>
    </row>
    <row r="660" spans="1:28" s="14" customFormat="1" x14ac:dyDescent="0.25">
      <c r="A660" s="7">
        <v>648</v>
      </c>
      <c r="B660" s="6"/>
      <c r="C660" s="11"/>
      <c r="D660" s="220"/>
      <c r="E660" s="11"/>
      <c r="F660" s="205" t="str">
        <f t="shared" si="20"/>
        <v>N/A</v>
      </c>
      <c r="G660" s="6"/>
      <c r="AA660" s="14" t="str">
        <f t="shared" si="21"/>
        <v/>
      </c>
      <c r="AB660" s="14" t="str">
        <f>IF(LEN($AA660)=0,"N",IF(LEN($AA660)&gt;1,"Error -- Availability entered in an incorrect format",IF($AA660='Control Panel'!$F$36,$AA660,IF($AA660='Control Panel'!$F$37,$AA660,IF($AA660='Control Panel'!$F$38,$AA660,IF($AA660='Control Panel'!$F$39,$AA660,IF($AA660='Control Panel'!$F$40,$AA660,IF($AA660='Control Panel'!$F$41,$AA660,"Error -- Availability entered in an incorrect format"))))))))</f>
        <v>N</v>
      </c>
    </row>
    <row r="661" spans="1:28" s="14" customFormat="1" x14ac:dyDescent="0.25">
      <c r="A661" s="7">
        <v>649</v>
      </c>
      <c r="B661" s="6"/>
      <c r="C661" s="11"/>
      <c r="D661" s="220"/>
      <c r="E661" s="11"/>
      <c r="F661" s="205" t="str">
        <f t="shared" si="20"/>
        <v>N/A</v>
      </c>
      <c r="G661" s="6"/>
      <c r="AA661" s="14" t="str">
        <f t="shared" si="21"/>
        <v/>
      </c>
      <c r="AB661" s="14" t="str">
        <f>IF(LEN($AA661)=0,"N",IF(LEN($AA661)&gt;1,"Error -- Availability entered in an incorrect format",IF($AA661='Control Panel'!$F$36,$AA661,IF($AA661='Control Panel'!$F$37,$AA661,IF($AA661='Control Panel'!$F$38,$AA661,IF($AA661='Control Panel'!$F$39,$AA661,IF($AA661='Control Panel'!$F$40,$AA661,IF($AA661='Control Panel'!$F$41,$AA661,"Error -- Availability entered in an incorrect format"))))))))</f>
        <v>N</v>
      </c>
    </row>
    <row r="662" spans="1:28" s="14" customFormat="1" x14ac:dyDescent="0.25">
      <c r="A662" s="7">
        <v>650</v>
      </c>
      <c r="B662" s="6"/>
      <c r="C662" s="11"/>
      <c r="D662" s="220"/>
      <c r="E662" s="11"/>
      <c r="F662" s="205" t="str">
        <f t="shared" si="20"/>
        <v>N/A</v>
      </c>
      <c r="G662" s="6"/>
      <c r="AA662" s="14" t="str">
        <f t="shared" si="21"/>
        <v/>
      </c>
      <c r="AB662" s="14" t="str">
        <f>IF(LEN($AA662)=0,"N",IF(LEN($AA662)&gt;1,"Error -- Availability entered in an incorrect format",IF($AA662='Control Panel'!$F$36,$AA662,IF($AA662='Control Panel'!$F$37,$AA662,IF($AA662='Control Panel'!$F$38,$AA662,IF($AA662='Control Panel'!$F$39,$AA662,IF($AA662='Control Panel'!$F$40,$AA662,IF($AA662='Control Panel'!$F$41,$AA662,"Error -- Availability entered in an incorrect format"))))))))</f>
        <v>N</v>
      </c>
    </row>
    <row r="663" spans="1:28" s="14" customFormat="1" x14ac:dyDescent="0.25">
      <c r="A663" s="7">
        <v>651</v>
      </c>
      <c r="B663" s="6"/>
      <c r="C663" s="11"/>
      <c r="D663" s="220"/>
      <c r="E663" s="11"/>
      <c r="F663" s="205" t="str">
        <f t="shared" si="20"/>
        <v>N/A</v>
      </c>
      <c r="G663" s="6"/>
      <c r="AA663" s="14" t="str">
        <f t="shared" si="21"/>
        <v/>
      </c>
      <c r="AB663" s="14" t="str">
        <f>IF(LEN($AA663)=0,"N",IF(LEN($AA663)&gt;1,"Error -- Availability entered in an incorrect format",IF($AA663='Control Panel'!$F$36,$AA663,IF($AA663='Control Panel'!$F$37,$AA663,IF($AA663='Control Panel'!$F$38,$AA663,IF($AA663='Control Panel'!$F$39,$AA663,IF($AA663='Control Panel'!$F$40,$AA663,IF($AA663='Control Panel'!$F$41,$AA663,"Error -- Availability entered in an incorrect format"))))))))</f>
        <v>N</v>
      </c>
    </row>
    <row r="664" spans="1:28" s="14" customFormat="1" x14ac:dyDescent="0.25">
      <c r="A664" s="7">
        <v>652</v>
      </c>
      <c r="B664" s="6"/>
      <c r="C664" s="11"/>
      <c r="D664" s="220"/>
      <c r="E664" s="11"/>
      <c r="F664" s="205" t="str">
        <f t="shared" si="20"/>
        <v>N/A</v>
      </c>
      <c r="G664" s="6"/>
      <c r="AA664" s="14" t="str">
        <f t="shared" si="21"/>
        <v/>
      </c>
      <c r="AB664" s="14" t="str">
        <f>IF(LEN($AA664)=0,"N",IF(LEN($AA664)&gt;1,"Error -- Availability entered in an incorrect format",IF($AA664='Control Panel'!$F$36,$AA664,IF($AA664='Control Panel'!$F$37,$AA664,IF($AA664='Control Panel'!$F$38,$AA664,IF($AA664='Control Panel'!$F$39,$AA664,IF($AA664='Control Panel'!$F$40,$AA664,IF($AA664='Control Panel'!$F$41,$AA664,"Error -- Availability entered in an incorrect format"))))))))</f>
        <v>N</v>
      </c>
    </row>
    <row r="665" spans="1:28" s="14" customFormat="1" x14ac:dyDescent="0.25">
      <c r="A665" s="7">
        <v>653</v>
      </c>
      <c r="B665" s="6"/>
      <c r="C665" s="11"/>
      <c r="D665" s="220"/>
      <c r="E665" s="11"/>
      <c r="F665" s="205" t="str">
        <f t="shared" si="20"/>
        <v>N/A</v>
      </c>
      <c r="G665" s="6"/>
      <c r="AA665" s="14" t="str">
        <f t="shared" si="21"/>
        <v/>
      </c>
      <c r="AB665" s="14" t="str">
        <f>IF(LEN($AA665)=0,"N",IF(LEN($AA665)&gt;1,"Error -- Availability entered in an incorrect format",IF($AA665='Control Panel'!$F$36,$AA665,IF($AA665='Control Panel'!$F$37,$AA665,IF($AA665='Control Panel'!$F$38,$AA665,IF($AA665='Control Panel'!$F$39,$AA665,IF($AA665='Control Panel'!$F$40,$AA665,IF($AA665='Control Panel'!$F$41,$AA665,"Error -- Availability entered in an incorrect format"))))))))</f>
        <v>N</v>
      </c>
    </row>
    <row r="666" spans="1:28" s="14" customFormat="1" x14ac:dyDescent="0.25">
      <c r="A666" s="7">
        <v>654</v>
      </c>
      <c r="B666" s="6"/>
      <c r="C666" s="11"/>
      <c r="D666" s="220"/>
      <c r="E666" s="11"/>
      <c r="F666" s="205" t="str">
        <f t="shared" si="20"/>
        <v>N/A</v>
      </c>
      <c r="G666" s="6"/>
      <c r="AA666" s="14" t="str">
        <f t="shared" si="21"/>
        <v/>
      </c>
      <c r="AB666" s="14" t="str">
        <f>IF(LEN($AA666)=0,"N",IF(LEN($AA666)&gt;1,"Error -- Availability entered in an incorrect format",IF($AA666='Control Panel'!$F$36,$AA666,IF($AA666='Control Panel'!$F$37,$AA666,IF($AA666='Control Panel'!$F$38,$AA666,IF($AA666='Control Panel'!$F$39,$AA666,IF($AA666='Control Panel'!$F$40,$AA666,IF($AA666='Control Panel'!$F$41,$AA666,"Error -- Availability entered in an incorrect format"))))))))</f>
        <v>N</v>
      </c>
    </row>
    <row r="667" spans="1:28" s="14" customFormat="1" x14ac:dyDescent="0.25">
      <c r="A667" s="7">
        <v>655</v>
      </c>
      <c r="B667" s="6"/>
      <c r="C667" s="11"/>
      <c r="D667" s="220"/>
      <c r="E667" s="11"/>
      <c r="F667" s="205" t="str">
        <f t="shared" si="20"/>
        <v>N/A</v>
      </c>
      <c r="G667" s="6"/>
      <c r="AA667" s="14" t="str">
        <f t="shared" si="21"/>
        <v/>
      </c>
      <c r="AB667" s="14" t="str">
        <f>IF(LEN($AA667)=0,"N",IF(LEN($AA667)&gt;1,"Error -- Availability entered in an incorrect format",IF($AA667='Control Panel'!$F$36,$AA667,IF($AA667='Control Panel'!$F$37,$AA667,IF($AA667='Control Panel'!$F$38,$AA667,IF($AA667='Control Panel'!$F$39,$AA667,IF($AA667='Control Panel'!$F$40,$AA667,IF($AA667='Control Panel'!$F$41,$AA667,"Error -- Availability entered in an incorrect format"))))))))</f>
        <v>N</v>
      </c>
    </row>
    <row r="668" spans="1:28" s="14" customFormat="1" x14ac:dyDescent="0.25">
      <c r="A668" s="7">
        <v>656</v>
      </c>
      <c r="B668" s="6"/>
      <c r="C668" s="11"/>
      <c r="D668" s="220"/>
      <c r="E668" s="11"/>
      <c r="F668" s="205" t="str">
        <f t="shared" si="20"/>
        <v>N/A</v>
      </c>
      <c r="G668" s="6"/>
      <c r="AA668" s="14" t="str">
        <f t="shared" si="21"/>
        <v/>
      </c>
      <c r="AB668" s="14" t="str">
        <f>IF(LEN($AA668)=0,"N",IF(LEN($AA668)&gt;1,"Error -- Availability entered in an incorrect format",IF($AA668='Control Panel'!$F$36,$AA668,IF($AA668='Control Panel'!$F$37,$AA668,IF($AA668='Control Panel'!$F$38,$AA668,IF($AA668='Control Panel'!$F$39,$AA668,IF($AA668='Control Panel'!$F$40,$AA668,IF($AA668='Control Panel'!$F$41,$AA668,"Error -- Availability entered in an incorrect format"))))))))</f>
        <v>N</v>
      </c>
    </row>
    <row r="669" spans="1:28" s="14" customFormat="1" x14ac:dyDescent="0.25">
      <c r="A669" s="7">
        <v>657</v>
      </c>
      <c r="B669" s="6"/>
      <c r="C669" s="11"/>
      <c r="D669" s="220"/>
      <c r="E669" s="11"/>
      <c r="F669" s="205" t="str">
        <f t="shared" si="20"/>
        <v>N/A</v>
      </c>
      <c r="G669" s="6"/>
      <c r="AA669" s="14" t="str">
        <f t="shared" si="21"/>
        <v/>
      </c>
      <c r="AB669" s="14" t="str">
        <f>IF(LEN($AA669)=0,"N",IF(LEN($AA669)&gt;1,"Error -- Availability entered in an incorrect format",IF($AA669='Control Panel'!$F$36,$AA669,IF($AA669='Control Panel'!$F$37,$AA669,IF($AA669='Control Panel'!$F$38,$AA669,IF($AA669='Control Panel'!$F$39,$AA669,IF($AA669='Control Panel'!$F$40,$AA669,IF($AA669='Control Panel'!$F$41,$AA669,"Error -- Availability entered in an incorrect format"))))))))</f>
        <v>N</v>
      </c>
    </row>
    <row r="670" spans="1:28" s="14" customFormat="1" x14ac:dyDescent="0.25">
      <c r="A670" s="7">
        <v>658</v>
      </c>
      <c r="B670" s="6"/>
      <c r="C670" s="11"/>
      <c r="D670" s="220"/>
      <c r="E670" s="11"/>
      <c r="F670" s="205" t="str">
        <f t="shared" si="20"/>
        <v>N/A</v>
      </c>
      <c r="G670" s="6"/>
      <c r="AA670" s="14" t="str">
        <f t="shared" si="21"/>
        <v/>
      </c>
      <c r="AB670" s="14" t="str">
        <f>IF(LEN($AA670)=0,"N",IF(LEN($AA670)&gt;1,"Error -- Availability entered in an incorrect format",IF($AA670='Control Panel'!$F$36,$AA670,IF($AA670='Control Panel'!$F$37,$AA670,IF($AA670='Control Panel'!$F$38,$AA670,IF($AA670='Control Panel'!$F$39,$AA670,IF($AA670='Control Panel'!$F$40,$AA670,IF($AA670='Control Panel'!$F$41,$AA670,"Error -- Availability entered in an incorrect format"))))))))</f>
        <v>N</v>
      </c>
    </row>
    <row r="671" spans="1:28" s="14" customFormat="1" x14ac:dyDescent="0.25">
      <c r="A671" s="7">
        <v>659</v>
      </c>
      <c r="B671" s="6"/>
      <c r="C671" s="11"/>
      <c r="D671" s="220"/>
      <c r="E671" s="11"/>
      <c r="F671" s="205" t="str">
        <f t="shared" si="20"/>
        <v>N/A</v>
      </c>
      <c r="G671" s="6"/>
      <c r="AA671" s="14" t="str">
        <f t="shared" si="21"/>
        <v/>
      </c>
      <c r="AB671" s="14" t="str">
        <f>IF(LEN($AA671)=0,"N",IF(LEN($AA671)&gt;1,"Error -- Availability entered in an incorrect format",IF($AA671='Control Panel'!$F$36,$AA671,IF($AA671='Control Panel'!$F$37,$AA671,IF($AA671='Control Panel'!$F$38,$AA671,IF($AA671='Control Panel'!$F$39,$AA671,IF($AA671='Control Panel'!$F$40,$AA671,IF($AA671='Control Panel'!$F$41,$AA671,"Error -- Availability entered in an incorrect format"))))))))</f>
        <v>N</v>
      </c>
    </row>
    <row r="672" spans="1:28" s="14" customFormat="1" x14ac:dyDescent="0.25">
      <c r="A672" s="7">
        <v>660</v>
      </c>
      <c r="B672" s="6"/>
      <c r="C672" s="11"/>
      <c r="D672" s="220"/>
      <c r="E672" s="11"/>
      <c r="F672" s="205" t="str">
        <f t="shared" si="20"/>
        <v>N/A</v>
      </c>
      <c r="G672" s="6"/>
      <c r="AA672" s="14" t="str">
        <f t="shared" si="21"/>
        <v/>
      </c>
      <c r="AB672" s="14" t="str">
        <f>IF(LEN($AA672)=0,"N",IF(LEN($AA672)&gt;1,"Error -- Availability entered in an incorrect format",IF($AA672='Control Panel'!$F$36,$AA672,IF($AA672='Control Panel'!$F$37,$AA672,IF($AA672='Control Panel'!$F$38,$AA672,IF($AA672='Control Panel'!$F$39,$AA672,IF($AA672='Control Panel'!$F$40,$AA672,IF($AA672='Control Panel'!$F$41,$AA672,"Error -- Availability entered in an incorrect format"))))))))</f>
        <v>N</v>
      </c>
    </row>
    <row r="673" spans="1:28" s="14" customFormat="1" x14ac:dyDescent="0.25">
      <c r="A673" s="7">
        <v>661</v>
      </c>
      <c r="B673" s="6"/>
      <c r="C673" s="11"/>
      <c r="D673" s="220"/>
      <c r="E673" s="11"/>
      <c r="F673" s="205" t="str">
        <f t="shared" si="20"/>
        <v>N/A</v>
      </c>
      <c r="G673" s="6"/>
      <c r="AA673" s="14" t="str">
        <f t="shared" si="21"/>
        <v/>
      </c>
      <c r="AB673" s="14" t="str">
        <f>IF(LEN($AA673)=0,"N",IF(LEN($AA673)&gt;1,"Error -- Availability entered in an incorrect format",IF($AA673='Control Panel'!$F$36,$AA673,IF($AA673='Control Panel'!$F$37,$AA673,IF($AA673='Control Panel'!$F$38,$AA673,IF($AA673='Control Panel'!$F$39,$AA673,IF($AA673='Control Panel'!$F$40,$AA673,IF($AA673='Control Panel'!$F$41,$AA673,"Error -- Availability entered in an incorrect format"))))))))</f>
        <v>N</v>
      </c>
    </row>
    <row r="674" spans="1:28" s="14" customFormat="1" x14ac:dyDescent="0.25">
      <c r="A674" s="7">
        <v>662</v>
      </c>
      <c r="B674" s="6"/>
      <c r="C674" s="11"/>
      <c r="D674" s="220"/>
      <c r="E674" s="11"/>
      <c r="F674" s="205" t="str">
        <f t="shared" si="20"/>
        <v>N/A</v>
      </c>
      <c r="G674" s="6"/>
      <c r="AA674" s="14" t="str">
        <f t="shared" si="21"/>
        <v/>
      </c>
      <c r="AB674" s="14" t="str">
        <f>IF(LEN($AA674)=0,"N",IF(LEN($AA674)&gt;1,"Error -- Availability entered in an incorrect format",IF($AA674='Control Panel'!$F$36,$AA674,IF($AA674='Control Panel'!$F$37,$AA674,IF($AA674='Control Panel'!$F$38,$AA674,IF($AA674='Control Panel'!$F$39,$AA674,IF($AA674='Control Panel'!$F$40,$AA674,IF($AA674='Control Panel'!$F$41,$AA674,"Error -- Availability entered in an incorrect format"))))))))</f>
        <v>N</v>
      </c>
    </row>
    <row r="675" spans="1:28" s="14" customFormat="1" x14ac:dyDescent="0.25">
      <c r="A675" s="7">
        <v>663</v>
      </c>
      <c r="B675" s="6"/>
      <c r="C675" s="11"/>
      <c r="D675" s="220"/>
      <c r="E675" s="11"/>
      <c r="F675" s="205" t="str">
        <f t="shared" si="20"/>
        <v>N/A</v>
      </c>
      <c r="G675" s="6"/>
      <c r="AA675" s="14" t="str">
        <f t="shared" si="21"/>
        <v/>
      </c>
      <c r="AB675" s="14" t="str">
        <f>IF(LEN($AA675)=0,"N",IF(LEN($AA675)&gt;1,"Error -- Availability entered in an incorrect format",IF($AA675='Control Panel'!$F$36,$AA675,IF($AA675='Control Panel'!$F$37,$AA675,IF($AA675='Control Panel'!$F$38,$AA675,IF($AA675='Control Panel'!$F$39,$AA675,IF($AA675='Control Panel'!$F$40,$AA675,IF($AA675='Control Panel'!$F$41,$AA675,"Error -- Availability entered in an incorrect format"))))))))</f>
        <v>N</v>
      </c>
    </row>
    <row r="676" spans="1:28" s="14" customFormat="1" x14ac:dyDescent="0.25">
      <c r="A676" s="7">
        <v>664</v>
      </c>
      <c r="B676" s="6"/>
      <c r="C676" s="11"/>
      <c r="D676" s="220"/>
      <c r="E676" s="11"/>
      <c r="F676" s="205" t="str">
        <f t="shared" si="20"/>
        <v>N/A</v>
      </c>
      <c r="G676" s="6"/>
      <c r="AA676" s="14" t="str">
        <f t="shared" si="21"/>
        <v/>
      </c>
      <c r="AB676" s="14" t="str">
        <f>IF(LEN($AA676)=0,"N",IF(LEN($AA676)&gt;1,"Error -- Availability entered in an incorrect format",IF($AA676='Control Panel'!$F$36,$AA676,IF($AA676='Control Panel'!$F$37,$AA676,IF($AA676='Control Panel'!$F$38,$AA676,IF($AA676='Control Panel'!$F$39,$AA676,IF($AA676='Control Panel'!$F$40,$AA676,IF($AA676='Control Panel'!$F$41,$AA676,"Error -- Availability entered in an incorrect format"))))))))</f>
        <v>N</v>
      </c>
    </row>
    <row r="677" spans="1:28" s="14" customFormat="1" x14ac:dyDescent="0.25">
      <c r="A677" s="7">
        <v>665</v>
      </c>
      <c r="B677" s="6"/>
      <c r="C677" s="11"/>
      <c r="D677" s="220"/>
      <c r="E677" s="11"/>
      <c r="F677" s="205" t="str">
        <f t="shared" si="20"/>
        <v>N/A</v>
      </c>
      <c r="G677" s="6"/>
      <c r="AA677" s="14" t="str">
        <f t="shared" si="21"/>
        <v/>
      </c>
      <c r="AB677" s="14" t="str">
        <f>IF(LEN($AA677)=0,"N",IF(LEN($AA677)&gt;1,"Error -- Availability entered in an incorrect format",IF($AA677='Control Panel'!$F$36,$AA677,IF($AA677='Control Panel'!$F$37,$AA677,IF($AA677='Control Panel'!$F$38,$AA677,IF($AA677='Control Panel'!$F$39,$AA677,IF($AA677='Control Panel'!$F$40,$AA677,IF($AA677='Control Panel'!$F$41,$AA677,"Error -- Availability entered in an incorrect format"))))))))</f>
        <v>N</v>
      </c>
    </row>
    <row r="678" spans="1:28" s="14" customFormat="1" x14ac:dyDescent="0.25">
      <c r="A678" s="7">
        <v>666</v>
      </c>
      <c r="B678" s="6"/>
      <c r="C678" s="11"/>
      <c r="D678" s="220"/>
      <c r="E678" s="11"/>
      <c r="F678" s="205" t="str">
        <f t="shared" si="20"/>
        <v>N/A</v>
      </c>
      <c r="G678" s="6"/>
      <c r="AA678" s="14" t="str">
        <f t="shared" si="21"/>
        <v/>
      </c>
      <c r="AB678" s="14" t="str">
        <f>IF(LEN($AA678)=0,"N",IF(LEN($AA678)&gt;1,"Error -- Availability entered in an incorrect format",IF($AA678='Control Panel'!$F$36,$AA678,IF($AA678='Control Panel'!$F$37,$AA678,IF($AA678='Control Panel'!$F$38,$AA678,IF($AA678='Control Panel'!$F$39,$AA678,IF($AA678='Control Panel'!$F$40,$AA678,IF($AA678='Control Panel'!$F$41,$AA678,"Error -- Availability entered in an incorrect format"))))))))</f>
        <v>N</v>
      </c>
    </row>
    <row r="679" spans="1:28" s="14" customFormat="1" x14ac:dyDescent="0.25">
      <c r="A679" s="7">
        <v>667</v>
      </c>
      <c r="B679" s="6"/>
      <c r="C679" s="11"/>
      <c r="D679" s="220"/>
      <c r="E679" s="11"/>
      <c r="F679" s="205" t="str">
        <f t="shared" si="20"/>
        <v>N/A</v>
      </c>
      <c r="G679" s="6"/>
      <c r="AA679" s="14" t="str">
        <f t="shared" si="21"/>
        <v/>
      </c>
      <c r="AB679" s="14" t="str">
        <f>IF(LEN($AA679)=0,"N",IF(LEN($AA679)&gt;1,"Error -- Availability entered in an incorrect format",IF($AA679='Control Panel'!$F$36,$AA679,IF($AA679='Control Panel'!$F$37,$AA679,IF($AA679='Control Panel'!$F$38,$AA679,IF($AA679='Control Panel'!$F$39,$AA679,IF($AA679='Control Panel'!$F$40,$AA679,IF($AA679='Control Panel'!$F$41,$AA679,"Error -- Availability entered in an incorrect format"))))))))</f>
        <v>N</v>
      </c>
    </row>
    <row r="680" spans="1:28" s="14" customFormat="1" x14ac:dyDescent="0.25">
      <c r="A680" s="7">
        <v>668</v>
      </c>
      <c r="B680" s="6"/>
      <c r="C680" s="11"/>
      <c r="D680" s="220"/>
      <c r="E680" s="11"/>
      <c r="F680" s="205" t="str">
        <f t="shared" si="20"/>
        <v>N/A</v>
      </c>
      <c r="G680" s="6"/>
      <c r="AA680" s="14" t="str">
        <f t="shared" si="21"/>
        <v/>
      </c>
      <c r="AB680" s="14" t="str">
        <f>IF(LEN($AA680)=0,"N",IF(LEN($AA680)&gt;1,"Error -- Availability entered in an incorrect format",IF($AA680='Control Panel'!$F$36,$AA680,IF($AA680='Control Panel'!$F$37,$AA680,IF($AA680='Control Panel'!$F$38,$AA680,IF($AA680='Control Panel'!$F$39,$AA680,IF($AA680='Control Panel'!$F$40,$AA680,IF($AA680='Control Panel'!$F$41,$AA680,"Error -- Availability entered in an incorrect format"))))))))</f>
        <v>N</v>
      </c>
    </row>
    <row r="681" spans="1:28" s="14" customFormat="1" x14ac:dyDescent="0.25">
      <c r="A681" s="7">
        <v>669</v>
      </c>
      <c r="B681" s="6"/>
      <c r="C681" s="11"/>
      <c r="D681" s="220"/>
      <c r="E681" s="11"/>
      <c r="F681" s="205" t="str">
        <f t="shared" si="20"/>
        <v>N/A</v>
      </c>
      <c r="G681" s="6"/>
      <c r="AA681" s="14" t="str">
        <f t="shared" si="21"/>
        <v/>
      </c>
      <c r="AB681" s="14" t="str">
        <f>IF(LEN($AA681)=0,"N",IF(LEN($AA681)&gt;1,"Error -- Availability entered in an incorrect format",IF($AA681='Control Panel'!$F$36,$AA681,IF($AA681='Control Panel'!$F$37,$AA681,IF($AA681='Control Panel'!$F$38,$AA681,IF($AA681='Control Panel'!$F$39,$AA681,IF($AA681='Control Panel'!$F$40,$AA681,IF($AA681='Control Panel'!$F$41,$AA681,"Error -- Availability entered in an incorrect format"))))))))</f>
        <v>N</v>
      </c>
    </row>
    <row r="682" spans="1:28" s="14" customFormat="1" x14ac:dyDescent="0.25">
      <c r="A682" s="7">
        <v>670</v>
      </c>
      <c r="B682" s="6"/>
      <c r="C682" s="11"/>
      <c r="D682" s="220"/>
      <c r="E682" s="11"/>
      <c r="F682" s="205" t="str">
        <f t="shared" si="20"/>
        <v>N/A</v>
      </c>
      <c r="G682" s="6"/>
      <c r="AA682" s="14" t="str">
        <f t="shared" si="21"/>
        <v/>
      </c>
      <c r="AB682" s="14" t="str">
        <f>IF(LEN($AA682)=0,"N",IF(LEN($AA682)&gt;1,"Error -- Availability entered in an incorrect format",IF($AA682='Control Panel'!$F$36,$AA682,IF($AA682='Control Panel'!$F$37,$AA682,IF($AA682='Control Panel'!$F$38,$AA682,IF($AA682='Control Panel'!$F$39,$AA682,IF($AA682='Control Panel'!$F$40,$AA682,IF($AA682='Control Panel'!$F$41,$AA682,"Error -- Availability entered in an incorrect format"))))))))</f>
        <v>N</v>
      </c>
    </row>
    <row r="683" spans="1:28" s="14" customFormat="1" x14ac:dyDescent="0.25">
      <c r="A683" s="7">
        <v>671</v>
      </c>
      <c r="B683" s="6"/>
      <c r="C683" s="11"/>
      <c r="D683" s="220"/>
      <c r="E683" s="11"/>
      <c r="F683" s="205" t="str">
        <f t="shared" si="20"/>
        <v>N/A</v>
      </c>
      <c r="G683" s="6"/>
      <c r="AA683" s="14" t="str">
        <f t="shared" si="21"/>
        <v/>
      </c>
      <c r="AB683" s="14" t="str">
        <f>IF(LEN($AA683)=0,"N",IF(LEN($AA683)&gt;1,"Error -- Availability entered in an incorrect format",IF($AA683='Control Panel'!$F$36,$AA683,IF($AA683='Control Panel'!$F$37,$AA683,IF($AA683='Control Panel'!$F$38,$AA683,IF($AA683='Control Panel'!$F$39,$AA683,IF($AA683='Control Panel'!$F$40,$AA683,IF($AA683='Control Panel'!$F$41,$AA683,"Error -- Availability entered in an incorrect format"))))))))</f>
        <v>N</v>
      </c>
    </row>
    <row r="684" spans="1:28" s="14" customFormat="1" x14ac:dyDescent="0.25">
      <c r="A684" s="7">
        <v>672</v>
      </c>
      <c r="B684" s="6"/>
      <c r="C684" s="11"/>
      <c r="D684" s="220"/>
      <c r="E684" s="11"/>
      <c r="F684" s="205" t="str">
        <f t="shared" si="20"/>
        <v>N/A</v>
      </c>
      <c r="G684" s="6"/>
      <c r="AA684" s="14" t="str">
        <f t="shared" si="21"/>
        <v/>
      </c>
      <c r="AB684" s="14" t="str">
        <f>IF(LEN($AA684)=0,"N",IF(LEN($AA684)&gt;1,"Error -- Availability entered in an incorrect format",IF($AA684='Control Panel'!$F$36,$AA684,IF($AA684='Control Panel'!$F$37,$AA684,IF($AA684='Control Panel'!$F$38,$AA684,IF($AA684='Control Panel'!$F$39,$AA684,IF($AA684='Control Panel'!$F$40,$AA684,IF($AA684='Control Panel'!$F$41,$AA684,"Error -- Availability entered in an incorrect format"))))))))</f>
        <v>N</v>
      </c>
    </row>
    <row r="685" spans="1:28" s="14" customFormat="1" x14ac:dyDescent="0.25">
      <c r="A685" s="7">
        <v>673</v>
      </c>
      <c r="B685" s="6"/>
      <c r="C685" s="11"/>
      <c r="D685" s="220"/>
      <c r="E685" s="11"/>
      <c r="F685" s="205" t="str">
        <f t="shared" si="20"/>
        <v>N/A</v>
      </c>
      <c r="G685" s="6"/>
      <c r="AA685" s="14" t="str">
        <f t="shared" si="21"/>
        <v/>
      </c>
      <c r="AB685" s="14" t="str">
        <f>IF(LEN($AA685)=0,"N",IF(LEN($AA685)&gt;1,"Error -- Availability entered in an incorrect format",IF($AA685='Control Panel'!$F$36,$AA685,IF($AA685='Control Panel'!$F$37,$AA685,IF($AA685='Control Panel'!$F$38,$AA685,IF($AA685='Control Panel'!$F$39,$AA685,IF($AA685='Control Panel'!$F$40,$AA685,IF($AA685='Control Panel'!$F$41,$AA685,"Error -- Availability entered in an incorrect format"))))))))</f>
        <v>N</v>
      </c>
    </row>
    <row r="686" spans="1:28" s="14" customFormat="1" x14ac:dyDescent="0.25">
      <c r="A686" s="7">
        <v>674</v>
      </c>
      <c r="B686" s="6"/>
      <c r="C686" s="11"/>
      <c r="D686" s="220"/>
      <c r="E686" s="11"/>
      <c r="F686" s="205" t="str">
        <f t="shared" si="20"/>
        <v>N/A</v>
      </c>
      <c r="G686" s="6"/>
      <c r="AA686" s="14" t="str">
        <f t="shared" si="21"/>
        <v/>
      </c>
      <c r="AB686" s="14" t="str">
        <f>IF(LEN($AA686)=0,"N",IF(LEN($AA686)&gt;1,"Error -- Availability entered in an incorrect format",IF($AA686='Control Panel'!$F$36,$AA686,IF($AA686='Control Panel'!$F$37,$AA686,IF($AA686='Control Panel'!$F$38,$AA686,IF($AA686='Control Panel'!$F$39,$AA686,IF($AA686='Control Panel'!$F$40,$AA686,IF($AA686='Control Panel'!$F$41,$AA686,"Error -- Availability entered in an incorrect format"))))))))</f>
        <v>N</v>
      </c>
    </row>
    <row r="687" spans="1:28" s="14" customFormat="1" x14ac:dyDescent="0.25">
      <c r="A687" s="7">
        <v>675</v>
      </c>
      <c r="B687" s="6"/>
      <c r="C687" s="11"/>
      <c r="D687" s="220"/>
      <c r="E687" s="11"/>
      <c r="F687" s="205" t="str">
        <f t="shared" si="20"/>
        <v>N/A</v>
      </c>
      <c r="G687" s="6"/>
      <c r="AA687" s="14" t="str">
        <f t="shared" si="21"/>
        <v/>
      </c>
      <c r="AB687" s="14" t="str">
        <f>IF(LEN($AA687)=0,"N",IF(LEN($AA687)&gt;1,"Error -- Availability entered in an incorrect format",IF($AA687='Control Panel'!$F$36,$AA687,IF($AA687='Control Panel'!$F$37,$AA687,IF($AA687='Control Panel'!$F$38,$AA687,IF($AA687='Control Panel'!$F$39,$AA687,IF($AA687='Control Panel'!$F$40,$AA687,IF($AA687='Control Panel'!$F$41,$AA687,"Error -- Availability entered in an incorrect format"))))))))</f>
        <v>N</v>
      </c>
    </row>
    <row r="688" spans="1:28" s="14" customFormat="1" x14ac:dyDescent="0.25">
      <c r="A688" s="7">
        <v>676</v>
      </c>
      <c r="B688" s="6"/>
      <c r="C688" s="11"/>
      <c r="D688" s="220"/>
      <c r="E688" s="11"/>
      <c r="F688" s="205" t="str">
        <f t="shared" si="20"/>
        <v>N/A</v>
      </c>
      <c r="G688" s="6"/>
      <c r="AA688" s="14" t="str">
        <f t="shared" si="21"/>
        <v/>
      </c>
      <c r="AB688" s="14" t="str">
        <f>IF(LEN($AA688)=0,"N",IF(LEN($AA688)&gt;1,"Error -- Availability entered in an incorrect format",IF($AA688='Control Panel'!$F$36,$AA688,IF($AA688='Control Panel'!$F$37,$AA688,IF($AA688='Control Panel'!$F$38,$AA688,IF($AA688='Control Panel'!$F$39,$AA688,IF($AA688='Control Panel'!$F$40,$AA688,IF($AA688='Control Panel'!$F$41,$AA688,"Error -- Availability entered in an incorrect format"))))))))</f>
        <v>N</v>
      </c>
    </row>
    <row r="689" spans="1:28" s="14" customFormat="1" x14ac:dyDescent="0.25">
      <c r="A689" s="7">
        <v>677</v>
      </c>
      <c r="B689" s="6"/>
      <c r="C689" s="11"/>
      <c r="D689" s="220"/>
      <c r="E689" s="11"/>
      <c r="F689" s="205" t="str">
        <f t="shared" si="20"/>
        <v>N/A</v>
      </c>
      <c r="G689" s="6"/>
      <c r="AA689" s="14" t="str">
        <f t="shared" si="21"/>
        <v/>
      </c>
      <c r="AB689" s="14" t="str">
        <f>IF(LEN($AA689)=0,"N",IF(LEN($AA689)&gt;1,"Error -- Availability entered in an incorrect format",IF($AA689='Control Panel'!$F$36,$AA689,IF($AA689='Control Panel'!$F$37,$AA689,IF($AA689='Control Panel'!$F$38,$AA689,IF($AA689='Control Panel'!$F$39,$AA689,IF($AA689='Control Panel'!$F$40,$AA689,IF($AA689='Control Panel'!$F$41,$AA689,"Error -- Availability entered in an incorrect format"))))))))</f>
        <v>N</v>
      </c>
    </row>
    <row r="690" spans="1:28" s="14" customFormat="1" x14ac:dyDescent="0.25">
      <c r="A690" s="7">
        <v>678</v>
      </c>
      <c r="B690" s="6"/>
      <c r="C690" s="11"/>
      <c r="D690" s="220"/>
      <c r="E690" s="11"/>
      <c r="F690" s="205" t="str">
        <f t="shared" si="20"/>
        <v>N/A</v>
      </c>
      <c r="G690" s="6"/>
      <c r="AA690" s="14" t="str">
        <f t="shared" si="21"/>
        <v/>
      </c>
      <c r="AB690" s="14" t="str">
        <f>IF(LEN($AA690)=0,"N",IF(LEN($AA690)&gt;1,"Error -- Availability entered in an incorrect format",IF($AA690='Control Panel'!$F$36,$AA690,IF($AA690='Control Panel'!$F$37,$AA690,IF($AA690='Control Panel'!$F$38,$AA690,IF($AA690='Control Panel'!$F$39,$AA690,IF($AA690='Control Panel'!$F$40,$AA690,IF($AA690='Control Panel'!$F$41,$AA690,"Error -- Availability entered in an incorrect format"))))))))</f>
        <v>N</v>
      </c>
    </row>
    <row r="691" spans="1:28" s="14" customFormat="1" x14ac:dyDescent="0.25">
      <c r="A691" s="7">
        <v>679</v>
      </c>
      <c r="B691" s="6"/>
      <c r="C691" s="11"/>
      <c r="D691" s="220"/>
      <c r="E691" s="11"/>
      <c r="F691" s="205" t="str">
        <f t="shared" si="20"/>
        <v>N/A</v>
      </c>
      <c r="G691" s="6"/>
      <c r="AA691" s="14" t="str">
        <f t="shared" si="21"/>
        <v/>
      </c>
      <c r="AB691" s="14" t="str">
        <f>IF(LEN($AA691)=0,"N",IF(LEN($AA691)&gt;1,"Error -- Availability entered in an incorrect format",IF($AA691='Control Panel'!$F$36,$AA691,IF($AA691='Control Panel'!$F$37,$AA691,IF($AA691='Control Panel'!$F$38,$AA691,IF($AA691='Control Panel'!$F$39,$AA691,IF($AA691='Control Panel'!$F$40,$AA691,IF($AA691='Control Panel'!$F$41,$AA691,"Error -- Availability entered in an incorrect format"))))))))</f>
        <v>N</v>
      </c>
    </row>
    <row r="692" spans="1:28" s="14" customFormat="1" x14ac:dyDescent="0.25">
      <c r="A692" s="7">
        <v>680</v>
      </c>
      <c r="B692" s="6"/>
      <c r="C692" s="11"/>
      <c r="D692" s="220"/>
      <c r="E692" s="11"/>
      <c r="F692" s="205" t="str">
        <f t="shared" si="20"/>
        <v>N/A</v>
      </c>
      <c r="G692" s="6"/>
      <c r="AA692" s="14" t="str">
        <f t="shared" si="21"/>
        <v/>
      </c>
      <c r="AB692" s="14" t="str">
        <f>IF(LEN($AA692)=0,"N",IF(LEN($AA692)&gt;1,"Error -- Availability entered in an incorrect format",IF($AA692='Control Panel'!$F$36,$AA692,IF($AA692='Control Panel'!$F$37,$AA692,IF($AA692='Control Panel'!$F$38,$AA692,IF($AA692='Control Panel'!$F$39,$AA692,IF($AA692='Control Panel'!$F$40,$AA692,IF($AA692='Control Panel'!$F$41,$AA692,"Error -- Availability entered in an incorrect format"))))))))</f>
        <v>N</v>
      </c>
    </row>
    <row r="693" spans="1:28" s="14" customFormat="1" x14ac:dyDescent="0.25">
      <c r="A693" s="7">
        <v>681</v>
      </c>
      <c r="B693" s="6"/>
      <c r="C693" s="11"/>
      <c r="D693" s="220"/>
      <c r="E693" s="11"/>
      <c r="F693" s="205" t="str">
        <f t="shared" si="20"/>
        <v>N/A</v>
      </c>
      <c r="G693" s="6"/>
      <c r="AA693" s="14" t="str">
        <f t="shared" si="21"/>
        <v/>
      </c>
      <c r="AB693" s="14" t="str">
        <f>IF(LEN($AA693)=0,"N",IF(LEN($AA693)&gt;1,"Error -- Availability entered in an incorrect format",IF($AA693='Control Panel'!$F$36,$AA693,IF($AA693='Control Panel'!$F$37,$AA693,IF($AA693='Control Panel'!$F$38,$AA693,IF($AA693='Control Panel'!$F$39,$AA693,IF($AA693='Control Panel'!$F$40,$AA693,IF($AA693='Control Panel'!$F$41,$AA693,"Error -- Availability entered in an incorrect format"))))))))</f>
        <v>N</v>
      </c>
    </row>
    <row r="694" spans="1:28" s="14" customFormat="1" x14ac:dyDescent="0.25">
      <c r="A694" s="7">
        <v>682</v>
      </c>
      <c r="B694" s="6"/>
      <c r="C694" s="11"/>
      <c r="D694" s="220"/>
      <c r="E694" s="11"/>
      <c r="F694" s="205" t="str">
        <f t="shared" si="20"/>
        <v>N/A</v>
      </c>
      <c r="G694" s="6"/>
      <c r="AA694" s="14" t="str">
        <f t="shared" si="21"/>
        <v/>
      </c>
      <c r="AB694" s="14" t="str">
        <f>IF(LEN($AA694)=0,"N",IF(LEN($AA694)&gt;1,"Error -- Availability entered in an incorrect format",IF($AA694='Control Panel'!$F$36,$AA694,IF($AA694='Control Panel'!$F$37,$AA694,IF($AA694='Control Panel'!$F$38,$AA694,IF($AA694='Control Panel'!$F$39,$AA694,IF($AA694='Control Panel'!$F$40,$AA694,IF($AA694='Control Panel'!$F$41,$AA694,"Error -- Availability entered in an incorrect format"))))))))</f>
        <v>N</v>
      </c>
    </row>
    <row r="695" spans="1:28" s="14" customFormat="1" x14ac:dyDescent="0.25">
      <c r="A695" s="7">
        <v>683</v>
      </c>
      <c r="B695" s="6"/>
      <c r="C695" s="11"/>
      <c r="D695" s="220"/>
      <c r="E695" s="11"/>
      <c r="F695" s="205" t="str">
        <f t="shared" si="20"/>
        <v>N/A</v>
      </c>
      <c r="G695" s="6"/>
      <c r="AA695" s="14" t="str">
        <f t="shared" si="21"/>
        <v/>
      </c>
      <c r="AB695" s="14" t="str">
        <f>IF(LEN($AA695)=0,"N",IF(LEN($AA695)&gt;1,"Error -- Availability entered in an incorrect format",IF($AA695='Control Panel'!$F$36,$AA695,IF($AA695='Control Panel'!$F$37,$AA695,IF($AA695='Control Panel'!$F$38,$AA695,IF($AA695='Control Panel'!$F$39,$AA695,IF($AA695='Control Panel'!$F$40,$AA695,IF($AA695='Control Panel'!$F$41,$AA695,"Error -- Availability entered in an incorrect format"))))))))</f>
        <v>N</v>
      </c>
    </row>
    <row r="696" spans="1:28" s="14" customFormat="1" x14ac:dyDescent="0.25">
      <c r="A696" s="7">
        <v>684</v>
      </c>
      <c r="B696" s="6"/>
      <c r="C696" s="11"/>
      <c r="D696" s="220"/>
      <c r="E696" s="11"/>
      <c r="F696" s="205" t="str">
        <f t="shared" si="20"/>
        <v>N/A</v>
      </c>
      <c r="G696" s="6"/>
      <c r="AA696" s="14" t="str">
        <f t="shared" si="21"/>
        <v/>
      </c>
      <c r="AB696" s="14" t="str">
        <f>IF(LEN($AA696)=0,"N",IF(LEN($AA696)&gt;1,"Error -- Availability entered in an incorrect format",IF($AA696='Control Panel'!$F$36,$AA696,IF($AA696='Control Panel'!$F$37,$AA696,IF($AA696='Control Panel'!$F$38,$AA696,IF($AA696='Control Panel'!$F$39,$AA696,IF($AA696='Control Panel'!$F$40,$AA696,IF($AA696='Control Panel'!$F$41,$AA696,"Error -- Availability entered in an incorrect format"))))))))</f>
        <v>N</v>
      </c>
    </row>
    <row r="697" spans="1:28" s="14" customFormat="1" x14ac:dyDescent="0.25">
      <c r="A697" s="7">
        <v>685</v>
      </c>
      <c r="B697" s="6"/>
      <c r="C697" s="11"/>
      <c r="D697" s="220"/>
      <c r="E697" s="11"/>
      <c r="F697" s="205" t="str">
        <f t="shared" si="20"/>
        <v>N/A</v>
      </c>
      <c r="G697" s="6"/>
      <c r="AA697" s="14" t="str">
        <f t="shared" si="21"/>
        <v/>
      </c>
      <c r="AB697" s="14" t="str">
        <f>IF(LEN($AA697)=0,"N",IF(LEN($AA697)&gt;1,"Error -- Availability entered in an incorrect format",IF($AA697='Control Panel'!$F$36,$AA697,IF($AA697='Control Panel'!$F$37,$AA697,IF($AA697='Control Panel'!$F$38,$AA697,IF($AA697='Control Panel'!$F$39,$AA697,IF($AA697='Control Panel'!$F$40,$AA697,IF($AA697='Control Panel'!$F$41,$AA697,"Error -- Availability entered in an incorrect format"))))))))</f>
        <v>N</v>
      </c>
    </row>
    <row r="698" spans="1:28" s="14" customFormat="1" x14ac:dyDescent="0.25">
      <c r="A698" s="7">
        <v>686</v>
      </c>
      <c r="B698" s="6"/>
      <c r="C698" s="11"/>
      <c r="D698" s="220"/>
      <c r="E698" s="11"/>
      <c r="F698" s="205" t="str">
        <f t="shared" si="20"/>
        <v>N/A</v>
      </c>
      <c r="G698" s="6"/>
      <c r="AA698" s="14" t="str">
        <f t="shared" si="21"/>
        <v/>
      </c>
      <c r="AB698" s="14" t="str">
        <f>IF(LEN($AA698)=0,"N",IF(LEN($AA698)&gt;1,"Error -- Availability entered in an incorrect format",IF($AA698='Control Panel'!$F$36,$AA698,IF($AA698='Control Panel'!$F$37,$AA698,IF($AA698='Control Panel'!$F$38,$AA698,IF($AA698='Control Panel'!$F$39,$AA698,IF($AA698='Control Panel'!$F$40,$AA698,IF($AA698='Control Panel'!$F$41,$AA698,"Error -- Availability entered in an incorrect format"))))))))</f>
        <v>N</v>
      </c>
    </row>
    <row r="699" spans="1:28" s="14" customFormat="1" x14ac:dyDescent="0.25">
      <c r="A699" s="7">
        <v>687</v>
      </c>
      <c r="B699" s="6"/>
      <c r="C699" s="11"/>
      <c r="D699" s="220"/>
      <c r="E699" s="11"/>
      <c r="F699" s="205" t="str">
        <f t="shared" si="20"/>
        <v>N/A</v>
      </c>
      <c r="G699" s="6"/>
      <c r="AA699" s="14" t="str">
        <f t="shared" si="21"/>
        <v/>
      </c>
      <c r="AB699" s="14" t="str">
        <f>IF(LEN($AA699)=0,"N",IF(LEN($AA699)&gt;1,"Error -- Availability entered in an incorrect format",IF($AA699='Control Panel'!$F$36,$AA699,IF($AA699='Control Panel'!$F$37,$AA699,IF($AA699='Control Panel'!$F$38,$AA699,IF($AA699='Control Panel'!$F$39,$AA699,IF($AA699='Control Panel'!$F$40,$AA699,IF($AA699='Control Panel'!$F$41,$AA699,"Error -- Availability entered in an incorrect format"))))))))</f>
        <v>N</v>
      </c>
    </row>
    <row r="700" spans="1:28" s="14" customFormat="1" x14ac:dyDescent="0.25">
      <c r="A700" s="7">
        <v>688</v>
      </c>
      <c r="B700" s="6"/>
      <c r="C700" s="11"/>
      <c r="D700" s="220"/>
      <c r="E700" s="11"/>
      <c r="F700" s="205" t="str">
        <f t="shared" si="20"/>
        <v>N/A</v>
      </c>
      <c r="G700" s="6"/>
      <c r="AA700" s="14" t="str">
        <f t="shared" si="21"/>
        <v/>
      </c>
      <c r="AB700" s="14" t="str">
        <f>IF(LEN($AA700)=0,"N",IF(LEN($AA700)&gt;1,"Error -- Availability entered in an incorrect format",IF($AA700='Control Panel'!$F$36,$AA700,IF($AA700='Control Panel'!$F$37,$AA700,IF($AA700='Control Panel'!$F$38,$AA700,IF($AA700='Control Panel'!$F$39,$AA700,IF($AA700='Control Panel'!$F$40,$AA700,IF($AA700='Control Panel'!$F$41,$AA700,"Error -- Availability entered in an incorrect format"))))))))</f>
        <v>N</v>
      </c>
    </row>
    <row r="701" spans="1:28" s="14" customFormat="1" x14ac:dyDescent="0.25">
      <c r="A701" s="7">
        <v>689</v>
      </c>
      <c r="B701" s="6"/>
      <c r="C701" s="11"/>
      <c r="D701" s="220"/>
      <c r="E701" s="11"/>
      <c r="F701" s="205" t="str">
        <f t="shared" si="20"/>
        <v>N/A</v>
      </c>
      <c r="G701" s="6"/>
      <c r="AA701" s="14" t="str">
        <f t="shared" si="21"/>
        <v/>
      </c>
      <c r="AB701" s="14" t="str">
        <f>IF(LEN($AA701)=0,"N",IF(LEN($AA701)&gt;1,"Error -- Availability entered in an incorrect format",IF($AA701='Control Panel'!$F$36,$AA701,IF($AA701='Control Panel'!$F$37,$AA701,IF($AA701='Control Panel'!$F$38,$AA701,IF($AA701='Control Panel'!$F$39,$AA701,IF($AA701='Control Panel'!$F$40,$AA701,IF($AA701='Control Panel'!$F$41,$AA701,"Error -- Availability entered in an incorrect format"))))))))</f>
        <v>N</v>
      </c>
    </row>
    <row r="702" spans="1:28" s="14" customFormat="1" x14ac:dyDescent="0.25">
      <c r="A702" s="7">
        <v>690</v>
      </c>
      <c r="B702" s="6"/>
      <c r="C702" s="11"/>
      <c r="D702" s="220"/>
      <c r="E702" s="11"/>
      <c r="F702" s="205" t="str">
        <f t="shared" si="20"/>
        <v>N/A</v>
      </c>
      <c r="G702" s="6"/>
      <c r="AA702" s="14" t="str">
        <f t="shared" si="21"/>
        <v/>
      </c>
      <c r="AB702" s="14" t="str">
        <f>IF(LEN($AA702)=0,"N",IF(LEN($AA702)&gt;1,"Error -- Availability entered in an incorrect format",IF($AA702='Control Panel'!$F$36,$AA702,IF($AA702='Control Panel'!$F$37,$AA702,IF($AA702='Control Panel'!$F$38,$AA702,IF($AA702='Control Panel'!$F$39,$AA702,IF($AA702='Control Panel'!$F$40,$AA702,IF($AA702='Control Panel'!$F$41,$AA702,"Error -- Availability entered in an incorrect format"))))))))</f>
        <v>N</v>
      </c>
    </row>
    <row r="703" spans="1:28" s="14" customFormat="1" x14ac:dyDescent="0.25">
      <c r="A703" s="7">
        <v>691</v>
      </c>
      <c r="B703" s="6"/>
      <c r="C703" s="11"/>
      <c r="D703" s="220"/>
      <c r="E703" s="11"/>
      <c r="F703" s="205" t="str">
        <f t="shared" si="20"/>
        <v>N/A</v>
      </c>
      <c r="G703" s="6"/>
      <c r="AA703" s="14" t="str">
        <f t="shared" si="21"/>
        <v/>
      </c>
      <c r="AB703" s="14" t="str">
        <f>IF(LEN($AA703)=0,"N",IF(LEN($AA703)&gt;1,"Error -- Availability entered in an incorrect format",IF($AA703='Control Panel'!$F$36,$AA703,IF($AA703='Control Panel'!$F$37,$AA703,IF($AA703='Control Panel'!$F$38,$AA703,IF($AA703='Control Panel'!$F$39,$AA703,IF($AA703='Control Panel'!$F$40,$AA703,IF($AA703='Control Panel'!$F$41,$AA703,"Error -- Availability entered in an incorrect format"))))))))</f>
        <v>N</v>
      </c>
    </row>
    <row r="704" spans="1:28" s="14" customFormat="1" x14ac:dyDescent="0.25">
      <c r="A704" s="7">
        <v>692</v>
      </c>
      <c r="B704" s="6"/>
      <c r="C704" s="11"/>
      <c r="D704" s="220"/>
      <c r="E704" s="11"/>
      <c r="F704" s="205" t="str">
        <f t="shared" si="20"/>
        <v>N/A</v>
      </c>
      <c r="G704" s="6"/>
      <c r="AA704" s="14" t="str">
        <f t="shared" si="21"/>
        <v/>
      </c>
      <c r="AB704" s="14" t="str">
        <f>IF(LEN($AA704)=0,"N",IF(LEN($AA704)&gt;1,"Error -- Availability entered in an incorrect format",IF($AA704='Control Panel'!$F$36,$AA704,IF($AA704='Control Panel'!$F$37,$AA704,IF($AA704='Control Panel'!$F$38,$AA704,IF($AA704='Control Panel'!$F$39,$AA704,IF($AA704='Control Panel'!$F$40,$AA704,IF($AA704='Control Panel'!$F$41,$AA704,"Error -- Availability entered in an incorrect format"))))))))</f>
        <v>N</v>
      </c>
    </row>
    <row r="705" spans="1:28" s="14" customFormat="1" x14ac:dyDescent="0.25">
      <c r="A705" s="7">
        <v>693</v>
      </c>
      <c r="B705" s="6"/>
      <c r="C705" s="11"/>
      <c r="D705" s="220"/>
      <c r="E705" s="11"/>
      <c r="F705" s="205" t="str">
        <f t="shared" si="20"/>
        <v>N/A</v>
      </c>
      <c r="G705" s="6"/>
      <c r="AA705" s="14" t="str">
        <f t="shared" si="21"/>
        <v/>
      </c>
      <c r="AB705" s="14" t="str">
        <f>IF(LEN($AA705)=0,"N",IF(LEN($AA705)&gt;1,"Error -- Availability entered in an incorrect format",IF($AA705='Control Panel'!$F$36,$AA705,IF($AA705='Control Panel'!$F$37,$AA705,IF($AA705='Control Panel'!$F$38,$AA705,IF($AA705='Control Panel'!$F$39,$AA705,IF($AA705='Control Panel'!$F$40,$AA705,IF($AA705='Control Panel'!$F$41,$AA705,"Error -- Availability entered in an incorrect format"))))))))</f>
        <v>N</v>
      </c>
    </row>
    <row r="706" spans="1:28" s="14" customFormat="1" x14ac:dyDescent="0.25">
      <c r="A706" s="7">
        <v>694</v>
      </c>
      <c r="B706" s="6"/>
      <c r="C706" s="11"/>
      <c r="D706" s="220"/>
      <c r="E706" s="11"/>
      <c r="F706" s="205" t="str">
        <f t="shared" si="20"/>
        <v>N/A</v>
      </c>
      <c r="G706" s="6"/>
      <c r="AA706" s="14" t="str">
        <f t="shared" si="21"/>
        <v/>
      </c>
      <c r="AB706" s="14" t="str">
        <f>IF(LEN($AA706)=0,"N",IF(LEN($AA706)&gt;1,"Error -- Availability entered in an incorrect format",IF($AA706='Control Panel'!$F$36,$AA706,IF($AA706='Control Panel'!$F$37,$AA706,IF($AA706='Control Panel'!$F$38,$AA706,IF($AA706='Control Panel'!$F$39,$AA706,IF($AA706='Control Panel'!$F$40,$AA706,IF($AA706='Control Panel'!$F$41,$AA706,"Error -- Availability entered in an incorrect format"))))))))</f>
        <v>N</v>
      </c>
    </row>
    <row r="707" spans="1:28" s="14" customFormat="1" x14ac:dyDescent="0.25">
      <c r="A707" s="7">
        <v>695</v>
      </c>
      <c r="B707" s="6"/>
      <c r="C707" s="11"/>
      <c r="D707" s="220"/>
      <c r="E707" s="11"/>
      <c r="F707" s="205" t="str">
        <f t="shared" si="20"/>
        <v>N/A</v>
      </c>
      <c r="G707" s="6"/>
      <c r="AA707" s="14" t="str">
        <f t="shared" si="21"/>
        <v/>
      </c>
      <c r="AB707" s="14" t="str">
        <f>IF(LEN($AA707)=0,"N",IF(LEN($AA707)&gt;1,"Error -- Availability entered in an incorrect format",IF($AA707='Control Panel'!$F$36,$AA707,IF($AA707='Control Panel'!$F$37,$AA707,IF($AA707='Control Panel'!$F$38,$AA707,IF($AA707='Control Panel'!$F$39,$AA707,IF($AA707='Control Panel'!$F$40,$AA707,IF($AA707='Control Panel'!$F$41,$AA707,"Error -- Availability entered in an incorrect format"))))))))</f>
        <v>N</v>
      </c>
    </row>
    <row r="708" spans="1:28" s="14" customFormat="1" x14ac:dyDescent="0.25">
      <c r="A708" s="7">
        <v>696</v>
      </c>
      <c r="B708" s="6"/>
      <c r="C708" s="11"/>
      <c r="D708" s="220"/>
      <c r="E708" s="11"/>
      <c r="F708" s="205" t="str">
        <f t="shared" si="20"/>
        <v>N/A</v>
      </c>
      <c r="G708" s="6"/>
      <c r="AA708" s="14" t="str">
        <f t="shared" si="21"/>
        <v/>
      </c>
      <c r="AB708" s="14" t="str">
        <f>IF(LEN($AA708)=0,"N",IF(LEN($AA708)&gt;1,"Error -- Availability entered in an incorrect format",IF($AA708='Control Panel'!$F$36,$AA708,IF($AA708='Control Panel'!$F$37,$AA708,IF($AA708='Control Panel'!$F$38,$AA708,IF($AA708='Control Panel'!$F$39,$AA708,IF($AA708='Control Panel'!$F$40,$AA708,IF($AA708='Control Panel'!$F$41,$AA708,"Error -- Availability entered in an incorrect format"))))))))</f>
        <v>N</v>
      </c>
    </row>
    <row r="709" spans="1:28" s="14" customFormat="1" x14ac:dyDescent="0.25">
      <c r="A709" s="7">
        <v>697</v>
      </c>
      <c r="B709" s="6"/>
      <c r="C709" s="11"/>
      <c r="D709" s="220"/>
      <c r="E709" s="11"/>
      <c r="F709" s="205" t="str">
        <f t="shared" si="20"/>
        <v>N/A</v>
      </c>
      <c r="G709" s="6"/>
      <c r="AA709" s="14" t="str">
        <f t="shared" si="21"/>
        <v/>
      </c>
      <c r="AB709" s="14" t="str">
        <f>IF(LEN($AA709)=0,"N",IF(LEN($AA709)&gt;1,"Error -- Availability entered in an incorrect format",IF($AA709='Control Panel'!$F$36,$AA709,IF($AA709='Control Panel'!$F$37,$AA709,IF($AA709='Control Panel'!$F$38,$AA709,IF($AA709='Control Panel'!$F$39,$AA709,IF($AA709='Control Panel'!$F$40,$AA709,IF($AA709='Control Panel'!$F$41,$AA709,"Error -- Availability entered in an incorrect format"))))))))</f>
        <v>N</v>
      </c>
    </row>
    <row r="710" spans="1:28" s="14" customFormat="1" x14ac:dyDescent="0.25">
      <c r="A710" s="7">
        <v>698</v>
      </c>
      <c r="B710" s="6"/>
      <c r="C710" s="11"/>
      <c r="D710" s="220"/>
      <c r="E710" s="11"/>
      <c r="F710" s="205" t="str">
        <f t="shared" si="20"/>
        <v>N/A</v>
      </c>
      <c r="G710" s="6"/>
      <c r="AA710" s="14" t="str">
        <f t="shared" si="21"/>
        <v/>
      </c>
      <c r="AB710" s="14" t="str">
        <f>IF(LEN($AA710)=0,"N",IF(LEN($AA710)&gt;1,"Error -- Availability entered in an incorrect format",IF($AA710='Control Panel'!$F$36,$AA710,IF($AA710='Control Panel'!$F$37,$AA710,IF($AA710='Control Panel'!$F$38,$AA710,IF($AA710='Control Panel'!$F$39,$AA710,IF($AA710='Control Panel'!$F$40,$AA710,IF($AA710='Control Panel'!$F$41,$AA710,"Error -- Availability entered in an incorrect format"))))))))</f>
        <v>N</v>
      </c>
    </row>
    <row r="711" spans="1:28" s="14" customFormat="1" x14ac:dyDescent="0.25">
      <c r="A711" s="7">
        <v>699</v>
      </c>
      <c r="B711" s="6"/>
      <c r="C711" s="11"/>
      <c r="D711" s="220"/>
      <c r="E711" s="11"/>
      <c r="F711" s="205" t="str">
        <f t="shared" si="20"/>
        <v>N/A</v>
      </c>
      <c r="G711" s="6"/>
      <c r="AA711" s="14" t="str">
        <f t="shared" si="21"/>
        <v/>
      </c>
      <c r="AB711" s="14" t="str">
        <f>IF(LEN($AA711)=0,"N",IF(LEN($AA711)&gt;1,"Error -- Availability entered in an incorrect format",IF($AA711='Control Panel'!$F$36,$AA711,IF($AA711='Control Panel'!$F$37,$AA711,IF($AA711='Control Panel'!$F$38,$AA711,IF($AA711='Control Panel'!$F$39,$AA711,IF($AA711='Control Panel'!$F$40,$AA711,IF($AA711='Control Panel'!$F$41,$AA711,"Error -- Availability entered in an incorrect format"))))))))</f>
        <v>N</v>
      </c>
    </row>
    <row r="712" spans="1:28" s="14" customFormat="1" x14ac:dyDescent="0.25">
      <c r="A712" s="7">
        <v>700</v>
      </c>
      <c r="B712" s="6"/>
      <c r="C712" s="11"/>
      <c r="D712" s="220"/>
      <c r="E712" s="11"/>
      <c r="F712" s="205" t="str">
        <f t="shared" si="20"/>
        <v>N/A</v>
      </c>
      <c r="G712" s="6"/>
      <c r="AA712" s="14" t="str">
        <f t="shared" si="21"/>
        <v/>
      </c>
      <c r="AB712" s="14" t="str">
        <f>IF(LEN($AA712)=0,"N",IF(LEN($AA712)&gt;1,"Error -- Availability entered in an incorrect format",IF($AA712='Control Panel'!$F$36,$AA712,IF($AA712='Control Panel'!$F$37,$AA712,IF($AA712='Control Panel'!$F$38,$AA712,IF($AA712='Control Panel'!$F$39,$AA712,IF($AA712='Control Panel'!$F$40,$AA712,IF($AA712='Control Panel'!$F$41,$AA712,"Error -- Availability entered in an incorrect format"))))))))</f>
        <v>N</v>
      </c>
    </row>
    <row r="713" spans="1:28" s="14" customFormat="1" x14ac:dyDescent="0.25">
      <c r="A713" s="7">
        <v>701</v>
      </c>
      <c r="B713" s="6"/>
      <c r="C713" s="11"/>
      <c r="D713" s="220"/>
      <c r="E713" s="11"/>
      <c r="F713" s="205" t="str">
        <f t="shared" si="20"/>
        <v>N/A</v>
      </c>
      <c r="G713" s="6"/>
      <c r="AA713" s="14" t="str">
        <f t="shared" si="21"/>
        <v/>
      </c>
      <c r="AB713" s="14" t="str">
        <f>IF(LEN($AA713)=0,"N",IF(LEN($AA713)&gt;1,"Error -- Availability entered in an incorrect format",IF($AA713='Control Panel'!$F$36,$AA713,IF($AA713='Control Panel'!$F$37,$AA713,IF($AA713='Control Panel'!$F$38,$AA713,IF($AA713='Control Panel'!$F$39,$AA713,IF($AA713='Control Panel'!$F$40,$AA713,IF($AA713='Control Panel'!$F$41,$AA713,"Error -- Availability entered in an incorrect format"))))))))</f>
        <v>N</v>
      </c>
    </row>
    <row r="714" spans="1:28" s="14" customFormat="1" x14ac:dyDescent="0.25">
      <c r="A714" s="7">
        <v>702</v>
      </c>
      <c r="B714" s="6"/>
      <c r="C714" s="11"/>
      <c r="D714" s="220"/>
      <c r="E714" s="11"/>
      <c r="F714" s="205" t="str">
        <f t="shared" si="20"/>
        <v>N/A</v>
      </c>
      <c r="G714" s="6"/>
      <c r="AA714" s="14" t="str">
        <f t="shared" si="21"/>
        <v/>
      </c>
      <c r="AB714" s="14" t="str">
        <f>IF(LEN($AA714)=0,"N",IF(LEN($AA714)&gt;1,"Error -- Availability entered in an incorrect format",IF($AA714='Control Panel'!$F$36,$AA714,IF($AA714='Control Panel'!$F$37,$AA714,IF($AA714='Control Panel'!$F$38,$AA714,IF($AA714='Control Panel'!$F$39,$AA714,IF($AA714='Control Panel'!$F$40,$AA714,IF($AA714='Control Panel'!$F$41,$AA714,"Error -- Availability entered in an incorrect format"))))))))</f>
        <v>N</v>
      </c>
    </row>
    <row r="715" spans="1:28" s="14" customFormat="1" x14ac:dyDescent="0.25">
      <c r="A715" s="7">
        <v>703</v>
      </c>
      <c r="B715" s="6"/>
      <c r="C715" s="11"/>
      <c r="D715" s="220"/>
      <c r="E715" s="11"/>
      <c r="F715" s="205" t="str">
        <f t="shared" si="20"/>
        <v>N/A</v>
      </c>
      <c r="G715" s="6"/>
      <c r="AA715" s="14" t="str">
        <f t="shared" si="21"/>
        <v/>
      </c>
      <c r="AB715" s="14" t="str">
        <f>IF(LEN($AA715)=0,"N",IF(LEN($AA715)&gt;1,"Error -- Availability entered in an incorrect format",IF($AA715='Control Panel'!$F$36,$AA715,IF($AA715='Control Panel'!$F$37,$AA715,IF($AA715='Control Panel'!$F$38,$AA715,IF($AA715='Control Panel'!$F$39,$AA715,IF($AA715='Control Panel'!$F$40,$AA715,IF($AA715='Control Panel'!$F$41,$AA715,"Error -- Availability entered in an incorrect format"))))))))</f>
        <v>N</v>
      </c>
    </row>
    <row r="716" spans="1:28" s="14" customFormat="1" x14ac:dyDescent="0.25">
      <c r="A716" s="7">
        <v>704</v>
      </c>
      <c r="B716" s="6"/>
      <c r="C716" s="11"/>
      <c r="D716" s="220"/>
      <c r="E716" s="11"/>
      <c r="F716" s="205" t="str">
        <f t="shared" si="20"/>
        <v>N/A</v>
      </c>
      <c r="G716" s="6"/>
      <c r="AA716" s="14" t="str">
        <f t="shared" si="21"/>
        <v/>
      </c>
      <c r="AB716" s="14" t="str">
        <f>IF(LEN($AA716)=0,"N",IF(LEN($AA716)&gt;1,"Error -- Availability entered in an incorrect format",IF($AA716='Control Panel'!$F$36,$AA716,IF($AA716='Control Panel'!$F$37,$AA716,IF($AA716='Control Panel'!$F$38,$AA716,IF($AA716='Control Panel'!$F$39,$AA716,IF($AA716='Control Panel'!$F$40,$AA716,IF($AA716='Control Panel'!$F$41,$AA716,"Error -- Availability entered in an incorrect format"))))))))</f>
        <v>N</v>
      </c>
    </row>
    <row r="717" spans="1:28" s="14" customFormat="1" x14ac:dyDescent="0.25">
      <c r="A717" s="7">
        <v>705</v>
      </c>
      <c r="B717" s="6"/>
      <c r="C717" s="11"/>
      <c r="D717" s="220"/>
      <c r="E717" s="11"/>
      <c r="F717" s="205" t="str">
        <f t="shared" si="20"/>
        <v>N/A</v>
      </c>
      <c r="G717" s="6"/>
      <c r="AA717" s="14" t="str">
        <f t="shared" si="21"/>
        <v/>
      </c>
      <c r="AB717" s="14" t="str">
        <f>IF(LEN($AA717)=0,"N",IF(LEN($AA717)&gt;1,"Error -- Availability entered in an incorrect format",IF($AA717='Control Panel'!$F$36,$AA717,IF($AA717='Control Panel'!$F$37,$AA717,IF($AA717='Control Panel'!$F$38,$AA717,IF($AA717='Control Panel'!$F$39,$AA717,IF($AA717='Control Panel'!$F$40,$AA717,IF($AA717='Control Panel'!$F$41,$AA717,"Error -- Availability entered in an incorrect format"))))))))</f>
        <v>N</v>
      </c>
    </row>
    <row r="718" spans="1:28" s="14" customFormat="1" x14ac:dyDescent="0.25">
      <c r="A718" s="7">
        <v>706</v>
      </c>
      <c r="B718" s="6"/>
      <c r="C718" s="11"/>
      <c r="D718" s="220"/>
      <c r="E718" s="11"/>
      <c r="F718" s="205" t="str">
        <f t="shared" ref="F718:F781" si="22">IF($D$10=$A$9,"N/A",$D$10)</f>
        <v>N/A</v>
      </c>
      <c r="G718" s="6"/>
      <c r="AA718" s="14" t="str">
        <f t="shared" ref="AA718:AA781" si="23">TRIM($D718)</f>
        <v/>
      </c>
      <c r="AB718" s="14" t="str">
        <f>IF(LEN($AA718)=0,"N",IF(LEN($AA718)&gt;1,"Error -- Availability entered in an incorrect format",IF($AA718='Control Panel'!$F$36,$AA718,IF($AA718='Control Panel'!$F$37,$AA718,IF($AA718='Control Panel'!$F$38,$AA718,IF($AA718='Control Panel'!$F$39,$AA718,IF($AA718='Control Panel'!$F$40,$AA718,IF($AA718='Control Panel'!$F$41,$AA718,"Error -- Availability entered in an incorrect format"))))))))</f>
        <v>N</v>
      </c>
    </row>
    <row r="719" spans="1:28" s="14" customFormat="1" x14ac:dyDescent="0.25">
      <c r="A719" s="7">
        <v>707</v>
      </c>
      <c r="B719" s="6"/>
      <c r="C719" s="11"/>
      <c r="D719" s="220"/>
      <c r="E719" s="11"/>
      <c r="F719" s="205" t="str">
        <f t="shared" si="22"/>
        <v>N/A</v>
      </c>
      <c r="G719" s="6"/>
      <c r="AA719" s="14" t="str">
        <f t="shared" si="23"/>
        <v/>
      </c>
      <c r="AB719" s="14" t="str">
        <f>IF(LEN($AA719)=0,"N",IF(LEN($AA719)&gt;1,"Error -- Availability entered in an incorrect format",IF($AA719='Control Panel'!$F$36,$AA719,IF($AA719='Control Panel'!$F$37,$AA719,IF($AA719='Control Panel'!$F$38,$AA719,IF($AA719='Control Panel'!$F$39,$AA719,IF($AA719='Control Panel'!$F$40,$AA719,IF($AA719='Control Panel'!$F$41,$AA719,"Error -- Availability entered in an incorrect format"))))))))</f>
        <v>N</v>
      </c>
    </row>
    <row r="720" spans="1:28" s="14" customFormat="1" x14ac:dyDescent="0.25">
      <c r="A720" s="7">
        <v>708</v>
      </c>
      <c r="B720" s="6"/>
      <c r="C720" s="11"/>
      <c r="D720" s="220"/>
      <c r="E720" s="11"/>
      <c r="F720" s="205" t="str">
        <f t="shared" si="22"/>
        <v>N/A</v>
      </c>
      <c r="G720" s="6"/>
      <c r="AA720" s="14" t="str">
        <f t="shared" si="23"/>
        <v/>
      </c>
      <c r="AB720" s="14" t="str">
        <f>IF(LEN($AA720)=0,"N",IF(LEN($AA720)&gt;1,"Error -- Availability entered in an incorrect format",IF($AA720='Control Panel'!$F$36,$AA720,IF($AA720='Control Panel'!$F$37,$AA720,IF($AA720='Control Panel'!$F$38,$AA720,IF($AA720='Control Panel'!$F$39,$AA720,IF($AA720='Control Panel'!$F$40,$AA720,IF($AA720='Control Panel'!$F$41,$AA720,"Error -- Availability entered in an incorrect format"))))))))</f>
        <v>N</v>
      </c>
    </row>
    <row r="721" spans="1:28" s="14" customFormat="1" x14ac:dyDescent="0.25">
      <c r="A721" s="7">
        <v>709</v>
      </c>
      <c r="B721" s="6"/>
      <c r="C721" s="11"/>
      <c r="D721" s="220"/>
      <c r="E721" s="11"/>
      <c r="F721" s="205" t="str">
        <f t="shared" si="22"/>
        <v>N/A</v>
      </c>
      <c r="G721" s="6"/>
      <c r="AA721" s="14" t="str">
        <f t="shared" si="23"/>
        <v/>
      </c>
      <c r="AB721" s="14" t="str">
        <f>IF(LEN($AA721)=0,"N",IF(LEN($AA721)&gt;1,"Error -- Availability entered in an incorrect format",IF($AA721='Control Panel'!$F$36,$AA721,IF($AA721='Control Panel'!$F$37,$AA721,IF($AA721='Control Panel'!$F$38,$AA721,IF($AA721='Control Panel'!$F$39,$AA721,IF($AA721='Control Panel'!$F$40,$AA721,IF($AA721='Control Panel'!$F$41,$AA721,"Error -- Availability entered in an incorrect format"))))))))</f>
        <v>N</v>
      </c>
    </row>
    <row r="722" spans="1:28" s="14" customFormat="1" x14ac:dyDescent="0.25">
      <c r="A722" s="7">
        <v>710</v>
      </c>
      <c r="B722" s="6"/>
      <c r="C722" s="11"/>
      <c r="D722" s="220"/>
      <c r="E722" s="11"/>
      <c r="F722" s="205" t="str">
        <f t="shared" si="22"/>
        <v>N/A</v>
      </c>
      <c r="G722" s="6"/>
      <c r="AA722" s="14" t="str">
        <f t="shared" si="23"/>
        <v/>
      </c>
      <c r="AB722" s="14" t="str">
        <f>IF(LEN($AA722)=0,"N",IF(LEN($AA722)&gt;1,"Error -- Availability entered in an incorrect format",IF($AA722='Control Panel'!$F$36,$AA722,IF($AA722='Control Panel'!$F$37,$AA722,IF($AA722='Control Panel'!$F$38,$AA722,IF($AA722='Control Panel'!$F$39,$AA722,IF($AA722='Control Panel'!$F$40,$AA722,IF($AA722='Control Panel'!$F$41,$AA722,"Error -- Availability entered in an incorrect format"))))))))</f>
        <v>N</v>
      </c>
    </row>
    <row r="723" spans="1:28" s="14" customFormat="1" x14ac:dyDescent="0.25">
      <c r="A723" s="7">
        <v>711</v>
      </c>
      <c r="B723" s="6"/>
      <c r="C723" s="11"/>
      <c r="D723" s="220"/>
      <c r="E723" s="11"/>
      <c r="F723" s="205" t="str">
        <f t="shared" si="22"/>
        <v>N/A</v>
      </c>
      <c r="G723" s="6"/>
      <c r="AA723" s="14" t="str">
        <f t="shared" si="23"/>
        <v/>
      </c>
      <c r="AB723" s="14" t="str">
        <f>IF(LEN($AA723)=0,"N",IF(LEN($AA723)&gt;1,"Error -- Availability entered in an incorrect format",IF($AA723='Control Panel'!$F$36,$AA723,IF($AA723='Control Panel'!$F$37,$AA723,IF($AA723='Control Panel'!$F$38,$AA723,IF($AA723='Control Panel'!$F$39,$AA723,IF($AA723='Control Panel'!$F$40,$AA723,IF($AA723='Control Panel'!$F$41,$AA723,"Error -- Availability entered in an incorrect format"))))))))</f>
        <v>N</v>
      </c>
    </row>
    <row r="724" spans="1:28" s="14" customFormat="1" x14ac:dyDescent="0.25">
      <c r="A724" s="7">
        <v>712</v>
      </c>
      <c r="B724" s="6"/>
      <c r="C724" s="11"/>
      <c r="D724" s="220"/>
      <c r="E724" s="11"/>
      <c r="F724" s="205" t="str">
        <f t="shared" si="22"/>
        <v>N/A</v>
      </c>
      <c r="G724" s="6"/>
      <c r="AA724" s="14" t="str">
        <f t="shared" si="23"/>
        <v/>
      </c>
      <c r="AB724" s="14" t="str">
        <f>IF(LEN($AA724)=0,"N",IF(LEN($AA724)&gt;1,"Error -- Availability entered in an incorrect format",IF($AA724='Control Panel'!$F$36,$AA724,IF($AA724='Control Panel'!$F$37,$AA724,IF($AA724='Control Panel'!$F$38,$AA724,IF($AA724='Control Panel'!$F$39,$AA724,IF($AA724='Control Panel'!$F$40,$AA724,IF($AA724='Control Panel'!$F$41,$AA724,"Error -- Availability entered in an incorrect format"))))))))</f>
        <v>N</v>
      </c>
    </row>
    <row r="725" spans="1:28" s="14" customFormat="1" x14ac:dyDescent="0.25">
      <c r="A725" s="7">
        <v>713</v>
      </c>
      <c r="B725" s="6"/>
      <c r="C725" s="11"/>
      <c r="D725" s="220"/>
      <c r="E725" s="11"/>
      <c r="F725" s="205" t="str">
        <f t="shared" si="22"/>
        <v>N/A</v>
      </c>
      <c r="G725" s="6"/>
      <c r="AA725" s="14" t="str">
        <f t="shared" si="23"/>
        <v/>
      </c>
      <c r="AB725" s="14" t="str">
        <f>IF(LEN($AA725)=0,"N",IF(LEN($AA725)&gt;1,"Error -- Availability entered in an incorrect format",IF($AA725='Control Panel'!$F$36,$AA725,IF($AA725='Control Panel'!$F$37,$AA725,IF($AA725='Control Panel'!$F$38,$AA725,IF($AA725='Control Panel'!$F$39,$AA725,IF($AA725='Control Panel'!$F$40,$AA725,IF($AA725='Control Panel'!$F$41,$AA725,"Error -- Availability entered in an incorrect format"))))))))</f>
        <v>N</v>
      </c>
    </row>
    <row r="726" spans="1:28" s="14" customFormat="1" x14ac:dyDescent="0.25">
      <c r="A726" s="7">
        <v>714</v>
      </c>
      <c r="B726" s="6"/>
      <c r="C726" s="11"/>
      <c r="D726" s="220"/>
      <c r="E726" s="11"/>
      <c r="F726" s="205" t="str">
        <f t="shared" si="22"/>
        <v>N/A</v>
      </c>
      <c r="G726" s="6"/>
      <c r="AA726" s="14" t="str">
        <f t="shared" si="23"/>
        <v/>
      </c>
      <c r="AB726" s="14" t="str">
        <f>IF(LEN($AA726)=0,"N",IF(LEN($AA726)&gt;1,"Error -- Availability entered in an incorrect format",IF($AA726='Control Panel'!$F$36,$AA726,IF($AA726='Control Panel'!$F$37,$AA726,IF($AA726='Control Panel'!$F$38,$AA726,IF($AA726='Control Panel'!$F$39,$AA726,IF($AA726='Control Panel'!$F$40,$AA726,IF($AA726='Control Panel'!$F$41,$AA726,"Error -- Availability entered in an incorrect format"))))))))</f>
        <v>N</v>
      </c>
    </row>
    <row r="727" spans="1:28" s="14" customFormat="1" x14ac:dyDescent="0.25">
      <c r="A727" s="7">
        <v>715</v>
      </c>
      <c r="B727" s="6"/>
      <c r="C727" s="11"/>
      <c r="D727" s="220"/>
      <c r="E727" s="11"/>
      <c r="F727" s="205" t="str">
        <f t="shared" si="22"/>
        <v>N/A</v>
      </c>
      <c r="G727" s="6"/>
      <c r="AA727" s="14" t="str">
        <f t="shared" si="23"/>
        <v/>
      </c>
      <c r="AB727" s="14" t="str">
        <f>IF(LEN($AA727)=0,"N",IF(LEN($AA727)&gt;1,"Error -- Availability entered in an incorrect format",IF($AA727='Control Panel'!$F$36,$AA727,IF($AA727='Control Panel'!$F$37,$AA727,IF($AA727='Control Panel'!$F$38,$AA727,IF($AA727='Control Panel'!$F$39,$AA727,IF($AA727='Control Panel'!$F$40,$AA727,IF($AA727='Control Panel'!$F$41,$AA727,"Error -- Availability entered in an incorrect format"))))))))</f>
        <v>N</v>
      </c>
    </row>
    <row r="728" spans="1:28" s="14" customFormat="1" x14ac:dyDescent="0.25">
      <c r="A728" s="7">
        <v>716</v>
      </c>
      <c r="B728" s="6"/>
      <c r="C728" s="11"/>
      <c r="D728" s="220"/>
      <c r="E728" s="11"/>
      <c r="F728" s="205" t="str">
        <f t="shared" si="22"/>
        <v>N/A</v>
      </c>
      <c r="G728" s="6"/>
      <c r="AA728" s="14" t="str">
        <f t="shared" si="23"/>
        <v/>
      </c>
      <c r="AB728" s="14" t="str">
        <f>IF(LEN($AA728)=0,"N",IF(LEN($AA728)&gt;1,"Error -- Availability entered in an incorrect format",IF($AA728='Control Panel'!$F$36,$AA728,IF($AA728='Control Panel'!$F$37,$AA728,IF($AA728='Control Panel'!$F$38,$AA728,IF($AA728='Control Panel'!$F$39,$AA728,IF($AA728='Control Panel'!$F$40,$AA728,IF($AA728='Control Panel'!$F$41,$AA728,"Error -- Availability entered in an incorrect format"))))))))</f>
        <v>N</v>
      </c>
    </row>
    <row r="729" spans="1:28" s="14" customFormat="1" x14ac:dyDescent="0.25">
      <c r="A729" s="7">
        <v>717</v>
      </c>
      <c r="B729" s="6"/>
      <c r="C729" s="11"/>
      <c r="D729" s="220"/>
      <c r="E729" s="11"/>
      <c r="F729" s="205" t="str">
        <f t="shared" si="22"/>
        <v>N/A</v>
      </c>
      <c r="G729" s="6"/>
      <c r="AA729" s="14" t="str">
        <f t="shared" si="23"/>
        <v/>
      </c>
      <c r="AB729" s="14" t="str">
        <f>IF(LEN($AA729)=0,"N",IF(LEN($AA729)&gt;1,"Error -- Availability entered in an incorrect format",IF($AA729='Control Panel'!$F$36,$AA729,IF($AA729='Control Panel'!$F$37,$AA729,IF($AA729='Control Panel'!$F$38,$AA729,IF($AA729='Control Panel'!$F$39,$AA729,IF($AA729='Control Panel'!$F$40,$AA729,IF($AA729='Control Panel'!$F$41,$AA729,"Error -- Availability entered in an incorrect format"))))))))</f>
        <v>N</v>
      </c>
    </row>
    <row r="730" spans="1:28" s="14" customFormat="1" x14ac:dyDescent="0.25">
      <c r="A730" s="7">
        <v>718</v>
      </c>
      <c r="B730" s="6"/>
      <c r="C730" s="11"/>
      <c r="D730" s="220"/>
      <c r="E730" s="11"/>
      <c r="F730" s="205" t="str">
        <f t="shared" si="22"/>
        <v>N/A</v>
      </c>
      <c r="G730" s="6"/>
      <c r="AA730" s="14" t="str">
        <f t="shared" si="23"/>
        <v/>
      </c>
      <c r="AB730" s="14" t="str">
        <f>IF(LEN($AA730)=0,"N",IF(LEN($AA730)&gt;1,"Error -- Availability entered in an incorrect format",IF($AA730='Control Panel'!$F$36,$AA730,IF($AA730='Control Panel'!$F$37,$AA730,IF($AA730='Control Panel'!$F$38,$AA730,IF($AA730='Control Panel'!$F$39,$AA730,IF($AA730='Control Panel'!$F$40,$AA730,IF($AA730='Control Panel'!$F$41,$AA730,"Error -- Availability entered in an incorrect format"))))))))</f>
        <v>N</v>
      </c>
    </row>
    <row r="731" spans="1:28" s="14" customFormat="1" x14ac:dyDescent="0.25">
      <c r="A731" s="7">
        <v>719</v>
      </c>
      <c r="B731" s="6"/>
      <c r="C731" s="11"/>
      <c r="D731" s="220"/>
      <c r="E731" s="11"/>
      <c r="F731" s="205" t="str">
        <f t="shared" si="22"/>
        <v>N/A</v>
      </c>
      <c r="G731" s="6"/>
      <c r="AA731" s="14" t="str">
        <f t="shared" si="23"/>
        <v/>
      </c>
      <c r="AB731" s="14" t="str">
        <f>IF(LEN($AA731)=0,"N",IF(LEN($AA731)&gt;1,"Error -- Availability entered in an incorrect format",IF($AA731='Control Panel'!$F$36,$AA731,IF($AA731='Control Panel'!$F$37,$AA731,IF($AA731='Control Panel'!$F$38,$AA731,IF($AA731='Control Panel'!$F$39,$AA731,IF($AA731='Control Panel'!$F$40,$AA731,IF($AA731='Control Panel'!$F$41,$AA731,"Error -- Availability entered in an incorrect format"))))))))</f>
        <v>N</v>
      </c>
    </row>
    <row r="732" spans="1:28" s="14" customFormat="1" x14ac:dyDescent="0.25">
      <c r="A732" s="7">
        <v>720</v>
      </c>
      <c r="B732" s="6"/>
      <c r="C732" s="11"/>
      <c r="D732" s="220"/>
      <c r="E732" s="11"/>
      <c r="F732" s="205" t="str">
        <f t="shared" si="22"/>
        <v>N/A</v>
      </c>
      <c r="G732" s="6"/>
      <c r="AA732" s="14" t="str">
        <f t="shared" si="23"/>
        <v/>
      </c>
      <c r="AB732" s="14" t="str">
        <f>IF(LEN($AA732)=0,"N",IF(LEN($AA732)&gt;1,"Error -- Availability entered in an incorrect format",IF($AA732='Control Panel'!$F$36,$AA732,IF($AA732='Control Panel'!$F$37,$AA732,IF($AA732='Control Panel'!$F$38,$AA732,IF($AA732='Control Panel'!$F$39,$AA732,IF($AA732='Control Panel'!$F$40,$AA732,IF($AA732='Control Panel'!$F$41,$AA732,"Error -- Availability entered in an incorrect format"))))))))</f>
        <v>N</v>
      </c>
    </row>
    <row r="733" spans="1:28" s="14" customFormat="1" x14ac:dyDescent="0.25">
      <c r="A733" s="7">
        <v>721</v>
      </c>
      <c r="B733" s="6"/>
      <c r="C733" s="11"/>
      <c r="D733" s="220"/>
      <c r="E733" s="11"/>
      <c r="F733" s="205" t="str">
        <f t="shared" si="22"/>
        <v>N/A</v>
      </c>
      <c r="G733" s="6"/>
      <c r="AA733" s="14" t="str">
        <f t="shared" si="23"/>
        <v/>
      </c>
      <c r="AB733" s="14" t="str">
        <f>IF(LEN($AA733)=0,"N",IF(LEN($AA733)&gt;1,"Error -- Availability entered in an incorrect format",IF($AA733='Control Panel'!$F$36,$AA733,IF($AA733='Control Panel'!$F$37,$AA733,IF($AA733='Control Panel'!$F$38,$AA733,IF($AA733='Control Panel'!$F$39,$AA733,IF($AA733='Control Panel'!$F$40,$AA733,IF($AA733='Control Panel'!$F$41,$AA733,"Error -- Availability entered in an incorrect format"))))))))</f>
        <v>N</v>
      </c>
    </row>
    <row r="734" spans="1:28" s="14" customFormat="1" x14ac:dyDescent="0.25">
      <c r="A734" s="7">
        <v>722</v>
      </c>
      <c r="B734" s="6"/>
      <c r="C734" s="11"/>
      <c r="D734" s="220"/>
      <c r="E734" s="11"/>
      <c r="F734" s="205" t="str">
        <f t="shared" si="22"/>
        <v>N/A</v>
      </c>
      <c r="G734" s="6"/>
      <c r="AA734" s="14" t="str">
        <f t="shared" si="23"/>
        <v/>
      </c>
      <c r="AB734" s="14" t="str">
        <f>IF(LEN($AA734)=0,"N",IF(LEN($AA734)&gt;1,"Error -- Availability entered in an incorrect format",IF($AA734='Control Panel'!$F$36,$AA734,IF($AA734='Control Panel'!$F$37,$AA734,IF($AA734='Control Panel'!$F$38,$AA734,IF($AA734='Control Panel'!$F$39,$AA734,IF($AA734='Control Panel'!$F$40,$AA734,IF($AA734='Control Panel'!$F$41,$AA734,"Error -- Availability entered in an incorrect format"))))))))</f>
        <v>N</v>
      </c>
    </row>
    <row r="735" spans="1:28" s="14" customFormat="1" x14ac:dyDescent="0.25">
      <c r="A735" s="7">
        <v>723</v>
      </c>
      <c r="B735" s="6"/>
      <c r="C735" s="11"/>
      <c r="D735" s="220"/>
      <c r="E735" s="11"/>
      <c r="F735" s="205" t="str">
        <f t="shared" si="22"/>
        <v>N/A</v>
      </c>
      <c r="G735" s="6"/>
      <c r="AA735" s="14" t="str">
        <f t="shared" si="23"/>
        <v/>
      </c>
      <c r="AB735" s="14" t="str">
        <f>IF(LEN($AA735)=0,"N",IF(LEN($AA735)&gt;1,"Error -- Availability entered in an incorrect format",IF($AA735='Control Panel'!$F$36,$AA735,IF($AA735='Control Panel'!$F$37,$AA735,IF($AA735='Control Panel'!$F$38,$AA735,IF($AA735='Control Panel'!$F$39,$AA735,IF($AA735='Control Panel'!$F$40,$AA735,IF($AA735='Control Panel'!$F$41,$AA735,"Error -- Availability entered in an incorrect format"))))))))</f>
        <v>N</v>
      </c>
    </row>
    <row r="736" spans="1:28" s="14" customFormat="1" x14ac:dyDescent="0.25">
      <c r="A736" s="7">
        <v>724</v>
      </c>
      <c r="B736" s="6"/>
      <c r="C736" s="11"/>
      <c r="D736" s="220"/>
      <c r="E736" s="11"/>
      <c r="F736" s="205" t="str">
        <f t="shared" si="22"/>
        <v>N/A</v>
      </c>
      <c r="G736" s="6"/>
      <c r="AA736" s="14" t="str">
        <f t="shared" si="23"/>
        <v/>
      </c>
      <c r="AB736" s="14" t="str">
        <f>IF(LEN($AA736)=0,"N",IF(LEN($AA736)&gt;1,"Error -- Availability entered in an incorrect format",IF($AA736='Control Panel'!$F$36,$AA736,IF($AA736='Control Panel'!$F$37,$AA736,IF($AA736='Control Panel'!$F$38,$AA736,IF($AA736='Control Panel'!$F$39,$AA736,IF($AA736='Control Panel'!$F$40,$AA736,IF($AA736='Control Panel'!$F$41,$AA736,"Error -- Availability entered in an incorrect format"))))))))</f>
        <v>N</v>
      </c>
    </row>
    <row r="737" spans="1:28" s="14" customFormat="1" x14ac:dyDescent="0.25">
      <c r="A737" s="7">
        <v>725</v>
      </c>
      <c r="B737" s="6"/>
      <c r="C737" s="11"/>
      <c r="D737" s="220"/>
      <c r="E737" s="11"/>
      <c r="F737" s="205" t="str">
        <f t="shared" si="22"/>
        <v>N/A</v>
      </c>
      <c r="G737" s="6"/>
      <c r="AA737" s="14" t="str">
        <f t="shared" si="23"/>
        <v/>
      </c>
      <c r="AB737" s="14" t="str">
        <f>IF(LEN($AA737)=0,"N",IF(LEN($AA737)&gt;1,"Error -- Availability entered in an incorrect format",IF($AA737='Control Panel'!$F$36,$AA737,IF($AA737='Control Panel'!$F$37,$AA737,IF($AA737='Control Panel'!$F$38,$AA737,IF($AA737='Control Panel'!$F$39,$AA737,IF($AA737='Control Panel'!$F$40,$AA737,IF($AA737='Control Panel'!$F$41,$AA737,"Error -- Availability entered in an incorrect format"))))))))</f>
        <v>N</v>
      </c>
    </row>
    <row r="738" spans="1:28" s="14" customFormat="1" x14ac:dyDescent="0.25">
      <c r="A738" s="7">
        <v>726</v>
      </c>
      <c r="B738" s="6"/>
      <c r="C738" s="11"/>
      <c r="D738" s="220"/>
      <c r="E738" s="11"/>
      <c r="F738" s="205" t="str">
        <f t="shared" si="22"/>
        <v>N/A</v>
      </c>
      <c r="G738" s="6"/>
      <c r="AA738" s="14" t="str">
        <f t="shared" si="23"/>
        <v/>
      </c>
      <c r="AB738" s="14" t="str">
        <f>IF(LEN($AA738)=0,"N",IF(LEN($AA738)&gt;1,"Error -- Availability entered in an incorrect format",IF($AA738='Control Panel'!$F$36,$AA738,IF($AA738='Control Panel'!$F$37,$AA738,IF($AA738='Control Panel'!$F$38,$AA738,IF($AA738='Control Panel'!$F$39,$AA738,IF($AA738='Control Panel'!$F$40,$AA738,IF($AA738='Control Panel'!$F$41,$AA738,"Error -- Availability entered in an incorrect format"))))))))</f>
        <v>N</v>
      </c>
    </row>
    <row r="739" spans="1:28" s="14" customFormat="1" x14ac:dyDescent="0.25">
      <c r="A739" s="7">
        <v>727</v>
      </c>
      <c r="B739" s="6"/>
      <c r="C739" s="11"/>
      <c r="D739" s="220"/>
      <c r="E739" s="11"/>
      <c r="F739" s="205" t="str">
        <f t="shared" si="22"/>
        <v>N/A</v>
      </c>
      <c r="G739" s="6"/>
      <c r="AA739" s="14" t="str">
        <f t="shared" si="23"/>
        <v/>
      </c>
      <c r="AB739" s="14" t="str">
        <f>IF(LEN($AA739)=0,"N",IF(LEN($AA739)&gt;1,"Error -- Availability entered in an incorrect format",IF($AA739='Control Panel'!$F$36,$AA739,IF($AA739='Control Panel'!$F$37,$AA739,IF($AA739='Control Panel'!$F$38,$AA739,IF($AA739='Control Panel'!$F$39,$AA739,IF($AA739='Control Panel'!$F$40,$AA739,IF($AA739='Control Panel'!$F$41,$AA739,"Error -- Availability entered in an incorrect format"))))))))</f>
        <v>N</v>
      </c>
    </row>
    <row r="740" spans="1:28" s="14" customFormat="1" x14ac:dyDescent="0.25">
      <c r="A740" s="7">
        <v>728</v>
      </c>
      <c r="B740" s="6"/>
      <c r="C740" s="11"/>
      <c r="D740" s="220"/>
      <c r="E740" s="11"/>
      <c r="F740" s="205" t="str">
        <f t="shared" si="22"/>
        <v>N/A</v>
      </c>
      <c r="G740" s="6"/>
      <c r="AA740" s="14" t="str">
        <f t="shared" si="23"/>
        <v/>
      </c>
      <c r="AB740" s="14" t="str">
        <f>IF(LEN($AA740)=0,"N",IF(LEN($AA740)&gt;1,"Error -- Availability entered in an incorrect format",IF($AA740='Control Panel'!$F$36,$AA740,IF($AA740='Control Panel'!$F$37,$AA740,IF($AA740='Control Panel'!$F$38,$AA740,IF($AA740='Control Panel'!$F$39,$AA740,IF($AA740='Control Panel'!$F$40,$AA740,IF($AA740='Control Panel'!$F$41,$AA740,"Error -- Availability entered in an incorrect format"))))))))</f>
        <v>N</v>
      </c>
    </row>
    <row r="741" spans="1:28" s="14" customFormat="1" x14ac:dyDescent="0.25">
      <c r="A741" s="7">
        <v>729</v>
      </c>
      <c r="B741" s="6"/>
      <c r="C741" s="11"/>
      <c r="D741" s="220"/>
      <c r="E741" s="11"/>
      <c r="F741" s="205" t="str">
        <f t="shared" si="22"/>
        <v>N/A</v>
      </c>
      <c r="G741" s="6"/>
      <c r="AA741" s="14" t="str">
        <f t="shared" si="23"/>
        <v/>
      </c>
      <c r="AB741" s="14" t="str">
        <f>IF(LEN($AA741)=0,"N",IF(LEN($AA741)&gt;1,"Error -- Availability entered in an incorrect format",IF($AA741='Control Panel'!$F$36,$AA741,IF($AA741='Control Panel'!$F$37,$AA741,IF($AA741='Control Panel'!$F$38,$AA741,IF($AA741='Control Panel'!$F$39,$AA741,IF($AA741='Control Panel'!$F$40,$AA741,IF($AA741='Control Panel'!$F$41,$AA741,"Error -- Availability entered in an incorrect format"))))))))</f>
        <v>N</v>
      </c>
    </row>
    <row r="742" spans="1:28" s="14" customFormat="1" x14ac:dyDescent="0.25">
      <c r="A742" s="7">
        <v>730</v>
      </c>
      <c r="B742" s="6"/>
      <c r="C742" s="11"/>
      <c r="D742" s="220"/>
      <c r="E742" s="11"/>
      <c r="F742" s="205" t="str">
        <f t="shared" si="22"/>
        <v>N/A</v>
      </c>
      <c r="G742" s="6"/>
      <c r="AA742" s="14" t="str">
        <f t="shared" si="23"/>
        <v/>
      </c>
      <c r="AB742" s="14" t="str">
        <f>IF(LEN($AA742)=0,"N",IF(LEN($AA742)&gt;1,"Error -- Availability entered in an incorrect format",IF($AA742='Control Panel'!$F$36,$AA742,IF($AA742='Control Panel'!$F$37,$AA742,IF($AA742='Control Panel'!$F$38,$AA742,IF($AA742='Control Panel'!$F$39,$AA742,IF($AA742='Control Panel'!$F$40,$AA742,IF($AA742='Control Panel'!$F$41,$AA742,"Error -- Availability entered in an incorrect format"))))))))</f>
        <v>N</v>
      </c>
    </row>
    <row r="743" spans="1:28" s="14" customFormat="1" x14ac:dyDescent="0.25">
      <c r="A743" s="7">
        <v>731</v>
      </c>
      <c r="B743" s="6"/>
      <c r="C743" s="11"/>
      <c r="D743" s="220"/>
      <c r="E743" s="11"/>
      <c r="F743" s="205" t="str">
        <f t="shared" si="22"/>
        <v>N/A</v>
      </c>
      <c r="G743" s="6"/>
      <c r="AA743" s="14" t="str">
        <f t="shared" si="23"/>
        <v/>
      </c>
      <c r="AB743" s="14" t="str">
        <f>IF(LEN($AA743)=0,"N",IF(LEN($AA743)&gt;1,"Error -- Availability entered in an incorrect format",IF($AA743='Control Panel'!$F$36,$AA743,IF($AA743='Control Panel'!$F$37,$AA743,IF($AA743='Control Panel'!$F$38,$AA743,IF($AA743='Control Panel'!$F$39,$AA743,IF($AA743='Control Panel'!$F$40,$AA743,IF($AA743='Control Panel'!$F$41,$AA743,"Error -- Availability entered in an incorrect format"))))))))</f>
        <v>N</v>
      </c>
    </row>
    <row r="744" spans="1:28" s="14" customFormat="1" x14ac:dyDescent="0.25">
      <c r="A744" s="7">
        <v>732</v>
      </c>
      <c r="B744" s="6"/>
      <c r="C744" s="11"/>
      <c r="D744" s="220"/>
      <c r="E744" s="11"/>
      <c r="F744" s="205" t="str">
        <f t="shared" si="22"/>
        <v>N/A</v>
      </c>
      <c r="G744" s="6"/>
      <c r="AA744" s="14" t="str">
        <f t="shared" si="23"/>
        <v/>
      </c>
      <c r="AB744" s="14" t="str">
        <f>IF(LEN($AA744)=0,"N",IF(LEN($AA744)&gt;1,"Error -- Availability entered in an incorrect format",IF($AA744='Control Panel'!$F$36,$AA744,IF($AA744='Control Panel'!$F$37,$AA744,IF($AA744='Control Panel'!$F$38,$AA744,IF($AA744='Control Panel'!$F$39,$AA744,IF($AA744='Control Panel'!$F$40,$AA744,IF($AA744='Control Panel'!$F$41,$AA744,"Error -- Availability entered in an incorrect format"))))))))</f>
        <v>N</v>
      </c>
    </row>
    <row r="745" spans="1:28" s="14" customFormat="1" x14ac:dyDescent="0.25">
      <c r="A745" s="7">
        <v>733</v>
      </c>
      <c r="B745" s="6"/>
      <c r="C745" s="11"/>
      <c r="D745" s="220"/>
      <c r="E745" s="11"/>
      <c r="F745" s="205" t="str">
        <f t="shared" si="22"/>
        <v>N/A</v>
      </c>
      <c r="G745" s="6"/>
      <c r="AA745" s="14" t="str">
        <f t="shared" si="23"/>
        <v/>
      </c>
      <c r="AB745" s="14" t="str">
        <f>IF(LEN($AA745)=0,"N",IF(LEN($AA745)&gt;1,"Error -- Availability entered in an incorrect format",IF($AA745='Control Panel'!$F$36,$AA745,IF($AA745='Control Panel'!$F$37,$AA745,IF($AA745='Control Panel'!$F$38,$AA745,IF($AA745='Control Panel'!$F$39,$AA745,IF($AA745='Control Panel'!$F$40,$AA745,IF($AA745='Control Panel'!$F$41,$AA745,"Error -- Availability entered in an incorrect format"))))))))</f>
        <v>N</v>
      </c>
    </row>
    <row r="746" spans="1:28" s="14" customFormat="1" x14ac:dyDescent="0.25">
      <c r="A746" s="7">
        <v>734</v>
      </c>
      <c r="B746" s="6"/>
      <c r="C746" s="11"/>
      <c r="D746" s="220"/>
      <c r="E746" s="11"/>
      <c r="F746" s="205" t="str">
        <f t="shared" si="22"/>
        <v>N/A</v>
      </c>
      <c r="G746" s="6"/>
      <c r="AA746" s="14" t="str">
        <f t="shared" si="23"/>
        <v/>
      </c>
      <c r="AB746" s="14" t="str">
        <f>IF(LEN($AA746)=0,"N",IF(LEN($AA746)&gt;1,"Error -- Availability entered in an incorrect format",IF($AA746='Control Panel'!$F$36,$AA746,IF($AA746='Control Panel'!$F$37,$AA746,IF($AA746='Control Panel'!$F$38,$AA746,IF($AA746='Control Panel'!$F$39,$AA746,IF($AA746='Control Panel'!$F$40,$AA746,IF($AA746='Control Panel'!$F$41,$AA746,"Error -- Availability entered in an incorrect format"))))))))</f>
        <v>N</v>
      </c>
    </row>
    <row r="747" spans="1:28" s="14" customFormat="1" x14ac:dyDescent="0.25">
      <c r="A747" s="7">
        <v>735</v>
      </c>
      <c r="B747" s="6"/>
      <c r="C747" s="11"/>
      <c r="D747" s="220"/>
      <c r="E747" s="11"/>
      <c r="F747" s="205" t="str">
        <f t="shared" si="22"/>
        <v>N/A</v>
      </c>
      <c r="G747" s="6"/>
      <c r="AA747" s="14" t="str">
        <f t="shared" si="23"/>
        <v/>
      </c>
      <c r="AB747" s="14" t="str">
        <f>IF(LEN($AA747)=0,"N",IF(LEN($AA747)&gt;1,"Error -- Availability entered in an incorrect format",IF($AA747='Control Panel'!$F$36,$AA747,IF($AA747='Control Panel'!$F$37,$AA747,IF($AA747='Control Panel'!$F$38,$AA747,IF($AA747='Control Panel'!$F$39,$AA747,IF($AA747='Control Panel'!$F$40,$AA747,IF($AA747='Control Panel'!$F$41,$AA747,"Error -- Availability entered in an incorrect format"))))))))</f>
        <v>N</v>
      </c>
    </row>
    <row r="748" spans="1:28" s="14" customFormat="1" x14ac:dyDescent="0.25">
      <c r="A748" s="7">
        <v>736</v>
      </c>
      <c r="B748" s="6"/>
      <c r="C748" s="11"/>
      <c r="D748" s="220"/>
      <c r="E748" s="11"/>
      <c r="F748" s="205" t="str">
        <f t="shared" si="22"/>
        <v>N/A</v>
      </c>
      <c r="G748" s="6"/>
      <c r="AA748" s="14" t="str">
        <f t="shared" si="23"/>
        <v/>
      </c>
      <c r="AB748" s="14" t="str">
        <f>IF(LEN($AA748)=0,"N",IF(LEN($AA748)&gt;1,"Error -- Availability entered in an incorrect format",IF($AA748='Control Panel'!$F$36,$AA748,IF($AA748='Control Panel'!$F$37,$AA748,IF($AA748='Control Panel'!$F$38,$AA748,IF($AA748='Control Panel'!$F$39,$AA748,IF($AA748='Control Panel'!$F$40,$AA748,IF($AA748='Control Panel'!$F$41,$AA748,"Error -- Availability entered in an incorrect format"))))))))</f>
        <v>N</v>
      </c>
    </row>
    <row r="749" spans="1:28" s="14" customFormat="1" x14ac:dyDescent="0.25">
      <c r="A749" s="7">
        <v>737</v>
      </c>
      <c r="B749" s="6"/>
      <c r="C749" s="11"/>
      <c r="D749" s="220"/>
      <c r="E749" s="11"/>
      <c r="F749" s="205" t="str">
        <f t="shared" si="22"/>
        <v>N/A</v>
      </c>
      <c r="G749" s="6"/>
      <c r="AA749" s="14" t="str">
        <f t="shared" si="23"/>
        <v/>
      </c>
      <c r="AB749" s="14" t="str">
        <f>IF(LEN($AA749)=0,"N",IF(LEN($AA749)&gt;1,"Error -- Availability entered in an incorrect format",IF($AA749='Control Panel'!$F$36,$AA749,IF($AA749='Control Panel'!$F$37,$AA749,IF($AA749='Control Panel'!$F$38,$AA749,IF($AA749='Control Panel'!$F$39,$AA749,IF($AA749='Control Panel'!$F$40,$AA749,IF($AA749='Control Panel'!$F$41,$AA749,"Error -- Availability entered in an incorrect format"))))))))</f>
        <v>N</v>
      </c>
    </row>
    <row r="750" spans="1:28" s="14" customFormat="1" x14ac:dyDescent="0.25">
      <c r="A750" s="7">
        <v>738</v>
      </c>
      <c r="B750" s="6"/>
      <c r="C750" s="11"/>
      <c r="D750" s="220"/>
      <c r="E750" s="11"/>
      <c r="F750" s="205" t="str">
        <f t="shared" si="22"/>
        <v>N/A</v>
      </c>
      <c r="G750" s="6"/>
      <c r="AA750" s="14" t="str">
        <f t="shared" si="23"/>
        <v/>
      </c>
      <c r="AB750" s="14" t="str">
        <f>IF(LEN($AA750)=0,"N",IF(LEN($AA750)&gt;1,"Error -- Availability entered in an incorrect format",IF($AA750='Control Panel'!$F$36,$AA750,IF($AA750='Control Panel'!$F$37,$AA750,IF($AA750='Control Panel'!$F$38,$AA750,IF($AA750='Control Panel'!$F$39,$AA750,IF($AA750='Control Panel'!$F$40,$AA750,IF($AA750='Control Panel'!$F$41,$AA750,"Error -- Availability entered in an incorrect format"))))))))</f>
        <v>N</v>
      </c>
    </row>
    <row r="751" spans="1:28" s="14" customFormat="1" x14ac:dyDescent="0.25">
      <c r="A751" s="7">
        <v>739</v>
      </c>
      <c r="B751" s="6"/>
      <c r="C751" s="11"/>
      <c r="D751" s="220"/>
      <c r="E751" s="11"/>
      <c r="F751" s="205" t="str">
        <f t="shared" si="22"/>
        <v>N/A</v>
      </c>
      <c r="G751" s="6"/>
      <c r="AA751" s="14" t="str">
        <f t="shared" si="23"/>
        <v/>
      </c>
      <c r="AB751" s="14" t="str">
        <f>IF(LEN($AA751)=0,"N",IF(LEN($AA751)&gt;1,"Error -- Availability entered in an incorrect format",IF($AA751='Control Panel'!$F$36,$AA751,IF($AA751='Control Panel'!$F$37,$AA751,IF($AA751='Control Panel'!$F$38,$AA751,IF($AA751='Control Panel'!$F$39,$AA751,IF($AA751='Control Panel'!$F$40,$AA751,IF($AA751='Control Panel'!$F$41,$AA751,"Error -- Availability entered in an incorrect format"))))))))</f>
        <v>N</v>
      </c>
    </row>
    <row r="752" spans="1:28" s="14" customFormat="1" x14ac:dyDescent="0.25">
      <c r="A752" s="7">
        <v>740</v>
      </c>
      <c r="B752" s="6"/>
      <c r="C752" s="11"/>
      <c r="D752" s="220"/>
      <c r="E752" s="11"/>
      <c r="F752" s="205" t="str">
        <f t="shared" si="22"/>
        <v>N/A</v>
      </c>
      <c r="G752" s="6"/>
      <c r="AA752" s="14" t="str">
        <f t="shared" si="23"/>
        <v/>
      </c>
      <c r="AB752" s="14" t="str">
        <f>IF(LEN($AA752)=0,"N",IF(LEN($AA752)&gt;1,"Error -- Availability entered in an incorrect format",IF($AA752='Control Panel'!$F$36,$AA752,IF($AA752='Control Panel'!$F$37,$AA752,IF($AA752='Control Panel'!$F$38,$AA752,IF($AA752='Control Panel'!$F$39,$AA752,IF($AA752='Control Panel'!$F$40,$AA752,IF($AA752='Control Panel'!$F$41,$AA752,"Error -- Availability entered in an incorrect format"))))))))</f>
        <v>N</v>
      </c>
    </row>
    <row r="753" spans="1:28" s="14" customFormat="1" x14ac:dyDescent="0.25">
      <c r="A753" s="7">
        <v>741</v>
      </c>
      <c r="B753" s="6"/>
      <c r="C753" s="11"/>
      <c r="D753" s="220"/>
      <c r="E753" s="11"/>
      <c r="F753" s="205" t="str">
        <f t="shared" si="22"/>
        <v>N/A</v>
      </c>
      <c r="G753" s="6"/>
      <c r="AA753" s="14" t="str">
        <f t="shared" si="23"/>
        <v/>
      </c>
      <c r="AB753" s="14" t="str">
        <f>IF(LEN($AA753)=0,"N",IF(LEN($AA753)&gt;1,"Error -- Availability entered in an incorrect format",IF($AA753='Control Panel'!$F$36,$AA753,IF($AA753='Control Panel'!$F$37,$AA753,IF($AA753='Control Panel'!$F$38,$AA753,IF($AA753='Control Panel'!$F$39,$AA753,IF($AA753='Control Panel'!$F$40,$AA753,IF($AA753='Control Panel'!$F$41,$AA753,"Error -- Availability entered in an incorrect format"))))))))</f>
        <v>N</v>
      </c>
    </row>
    <row r="754" spans="1:28" s="14" customFormat="1" x14ac:dyDescent="0.25">
      <c r="A754" s="7">
        <v>742</v>
      </c>
      <c r="B754" s="6"/>
      <c r="C754" s="11"/>
      <c r="D754" s="220"/>
      <c r="E754" s="11"/>
      <c r="F754" s="205" t="str">
        <f t="shared" si="22"/>
        <v>N/A</v>
      </c>
      <c r="G754" s="6"/>
      <c r="AA754" s="14" t="str">
        <f t="shared" si="23"/>
        <v/>
      </c>
      <c r="AB754" s="14" t="str">
        <f>IF(LEN($AA754)=0,"N",IF(LEN($AA754)&gt;1,"Error -- Availability entered in an incorrect format",IF($AA754='Control Panel'!$F$36,$AA754,IF($AA754='Control Panel'!$F$37,$AA754,IF($AA754='Control Panel'!$F$38,$AA754,IF($AA754='Control Panel'!$F$39,$AA754,IF($AA754='Control Panel'!$F$40,$AA754,IF($AA754='Control Panel'!$F$41,$AA754,"Error -- Availability entered in an incorrect format"))))))))</f>
        <v>N</v>
      </c>
    </row>
    <row r="755" spans="1:28" s="14" customFormat="1" x14ac:dyDescent="0.25">
      <c r="A755" s="7">
        <v>743</v>
      </c>
      <c r="B755" s="6"/>
      <c r="C755" s="11"/>
      <c r="D755" s="220"/>
      <c r="E755" s="11"/>
      <c r="F755" s="205" t="str">
        <f t="shared" si="22"/>
        <v>N/A</v>
      </c>
      <c r="G755" s="6"/>
      <c r="AA755" s="14" t="str">
        <f t="shared" si="23"/>
        <v/>
      </c>
      <c r="AB755" s="14" t="str">
        <f>IF(LEN($AA755)=0,"N",IF(LEN($AA755)&gt;1,"Error -- Availability entered in an incorrect format",IF($AA755='Control Panel'!$F$36,$AA755,IF($AA755='Control Panel'!$F$37,$AA755,IF($AA755='Control Panel'!$F$38,$AA755,IF($AA755='Control Panel'!$F$39,$AA755,IF($AA755='Control Panel'!$F$40,$AA755,IF($AA755='Control Panel'!$F$41,$AA755,"Error -- Availability entered in an incorrect format"))))))))</f>
        <v>N</v>
      </c>
    </row>
    <row r="756" spans="1:28" s="14" customFormat="1" x14ac:dyDescent="0.25">
      <c r="A756" s="7">
        <v>744</v>
      </c>
      <c r="B756" s="6"/>
      <c r="C756" s="11"/>
      <c r="D756" s="220"/>
      <c r="E756" s="11"/>
      <c r="F756" s="205" t="str">
        <f t="shared" si="22"/>
        <v>N/A</v>
      </c>
      <c r="G756" s="6"/>
      <c r="AA756" s="14" t="str">
        <f t="shared" si="23"/>
        <v/>
      </c>
      <c r="AB756" s="14" t="str">
        <f>IF(LEN($AA756)=0,"N",IF(LEN($AA756)&gt;1,"Error -- Availability entered in an incorrect format",IF($AA756='Control Panel'!$F$36,$AA756,IF($AA756='Control Panel'!$F$37,$AA756,IF($AA756='Control Panel'!$F$38,$AA756,IF($AA756='Control Panel'!$F$39,$AA756,IF($AA756='Control Panel'!$F$40,$AA756,IF($AA756='Control Panel'!$F$41,$AA756,"Error -- Availability entered in an incorrect format"))))))))</f>
        <v>N</v>
      </c>
    </row>
    <row r="757" spans="1:28" s="14" customFormat="1" x14ac:dyDescent="0.25">
      <c r="A757" s="7">
        <v>745</v>
      </c>
      <c r="B757" s="6"/>
      <c r="C757" s="11"/>
      <c r="D757" s="220"/>
      <c r="E757" s="11"/>
      <c r="F757" s="205" t="str">
        <f t="shared" si="22"/>
        <v>N/A</v>
      </c>
      <c r="G757" s="6"/>
      <c r="AA757" s="14" t="str">
        <f t="shared" si="23"/>
        <v/>
      </c>
      <c r="AB757" s="14" t="str">
        <f>IF(LEN($AA757)=0,"N",IF(LEN($AA757)&gt;1,"Error -- Availability entered in an incorrect format",IF($AA757='Control Panel'!$F$36,$AA757,IF($AA757='Control Panel'!$F$37,$AA757,IF($AA757='Control Panel'!$F$38,$AA757,IF($AA757='Control Panel'!$F$39,$AA757,IF($AA757='Control Panel'!$F$40,$AA757,IF($AA757='Control Panel'!$F$41,$AA757,"Error -- Availability entered in an incorrect format"))))))))</f>
        <v>N</v>
      </c>
    </row>
    <row r="758" spans="1:28" s="14" customFormat="1" x14ac:dyDescent="0.25">
      <c r="A758" s="7">
        <v>746</v>
      </c>
      <c r="B758" s="6"/>
      <c r="C758" s="11"/>
      <c r="D758" s="220"/>
      <c r="E758" s="11"/>
      <c r="F758" s="205" t="str">
        <f t="shared" si="22"/>
        <v>N/A</v>
      </c>
      <c r="G758" s="6"/>
      <c r="AA758" s="14" t="str">
        <f t="shared" si="23"/>
        <v/>
      </c>
      <c r="AB758" s="14" t="str">
        <f>IF(LEN($AA758)=0,"N",IF(LEN($AA758)&gt;1,"Error -- Availability entered in an incorrect format",IF($AA758='Control Panel'!$F$36,$AA758,IF($AA758='Control Panel'!$F$37,$AA758,IF($AA758='Control Panel'!$F$38,$AA758,IF($AA758='Control Panel'!$F$39,$AA758,IF($AA758='Control Panel'!$F$40,$AA758,IF($AA758='Control Panel'!$F$41,$AA758,"Error -- Availability entered in an incorrect format"))))))))</f>
        <v>N</v>
      </c>
    </row>
    <row r="759" spans="1:28" s="14" customFormat="1" x14ac:dyDescent="0.25">
      <c r="A759" s="7">
        <v>747</v>
      </c>
      <c r="B759" s="6"/>
      <c r="C759" s="11"/>
      <c r="D759" s="220"/>
      <c r="E759" s="11"/>
      <c r="F759" s="205" t="str">
        <f t="shared" si="22"/>
        <v>N/A</v>
      </c>
      <c r="G759" s="6"/>
      <c r="AA759" s="14" t="str">
        <f t="shared" si="23"/>
        <v/>
      </c>
      <c r="AB759" s="14" t="str">
        <f>IF(LEN($AA759)=0,"N",IF(LEN($AA759)&gt;1,"Error -- Availability entered in an incorrect format",IF($AA759='Control Panel'!$F$36,$AA759,IF($AA759='Control Panel'!$F$37,$AA759,IF($AA759='Control Panel'!$F$38,$AA759,IF($AA759='Control Panel'!$F$39,$AA759,IF($AA759='Control Panel'!$F$40,$AA759,IF($AA759='Control Panel'!$F$41,$AA759,"Error -- Availability entered in an incorrect format"))))))))</f>
        <v>N</v>
      </c>
    </row>
    <row r="760" spans="1:28" s="14" customFormat="1" x14ac:dyDescent="0.25">
      <c r="A760" s="7">
        <v>748</v>
      </c>
      <c r="B760" s="6"/>
      <c r="C760" s="11"/>
      <c r="D760" s="220"/>
      <c r="E760" s="11"/>
      <c r="F760" s="205" t="str">
        <f t="shared" si="22"/>
        <v>N/A</v>
      </c>
      <c r="G760" s="6"/>
      <c r="AA760" s="14" t="str">
        <f t="shared" si="23"/>
        <v/>
      </c>
      <c r="AB760" s="14" t="str">
        <f>IF(LEN($AA760)=0,"N",IF(LEN($AA760)&gt;1,"Error -- Availability entered in an incorrect format",IF($AA760='Control Panel'!$F$36,$AA760,IF($AA760='Control Panel'!$F$37,$AA760,IF($AA760='Control Panel'!$F$38,$AA760,IF($AA760='Control Panel'!$F$39,$AA760,IF($AA760='Control Panel'!$F$40,$AA760,IF($AA760='Control Panel'!$F$41,$AA760,"Error -- Availability entered in an incorrect format"))))))))</f>
        <v>N</v>
      </c>
    </row>
    <row r="761" spans="1:28" s="14" customFormat="1" x14ac:dyDescent="0.25">
      <c r="A761" s="7">
        <v>749</v>
      </c>
      <c r="B761" s="6"/>
      <c r="C761" s="11"/>
      <c r="D761" s="220"/>
      <c r="E761" s="11"/>
      <c r="F761" s="205" t="str">
        <f t="shared" si="22"/>
        <v>N/A</v>
      </c>
      <c r="G761" s="6"/>
      <c r="AA761" s="14" t="str">
        <f t="shared" si="23"/>
        <v/>
      </c>
      <c r="AB761" s="14" t="str">
        <f>IF(LEN($AA761)=0,"N",IF(LEN($AA761)&gt;1,"Error -- Availability entered in an incorrect format",IF($AA761='Control Panel'!$F$36,$AA761,IF($AA761='Control Panel'!$F$37,$AA761,IF($AA761='Control Panel'!$F$38,$AA761,IF($AA761='Control Panel'!$F$39,$AA761,IF($AA761='Control Panel'!$F$40,$AA761,IF($AA761='Control Panel'!$F$41,$AA761,"Error -- Availability entered in an incorrect format"))))))))</f>
        <v>N</v>
      </c>
    </row>
    <row r="762" spans="1:28" s="14" customFormat="1" x14ac:dyDescent="0.25">
      <c r="A762" s="7">
        <v>750</v>
      </c>
      <c r="B762" s="6"/>
      <c r="C762" s="11"/>
      <c r="D762" s="220"/>
      <c r="E762" s="11"/>
      <c r="F762" s="205" t="str">
        <f t="shared" si="22"/>
        <v>N/A</v>
      </c>
      <c r="G762" s="6"/>
      <c r="AA762" s="14" t="str">
        <f t="shared" si="23"/>
        <v/>
      </c>
      <c r="AB762" s="14" t="str">
        <f>IF(LEN($AA762)=0,"N",IF(LEN($AA762)&gt;1,"Error -- Availability entered in an incorrect format",IF($AA762='Control Panel'!$F$36,$AA762,IF($AA762='Control Panel'!$F$37,$AA762,IF($AA762='Control Panel'!$F$38,$AA762,IF($AA762='Control Panel'!$F$39,$AA762,IF($AA762='Control Panel'!$F$40,$AA762,IF($AA762='Control Panel'!$F$41,$AA762,"Error -- Availability entered in an incorrect format"))))))))</f>
        <v>N</v>
      </c>
    </row>
    <row r="763" spans="1:28" s="14" customFormat="1" x14ac:dyDescent="0.25">
      <c r="A763" s="7">
        <v>751</v>
      </c>
      <c r="B763" s="6"/>
      <c r="C763" s="11"/>
      <c r="D763" s="220"/>
      <c r="E763" s="11"/>
      <c r="F763" s="205" t="str">
        <f t="shared" si="22"/>
        <v>N/A</v>
      </c>
      <c r="G763" s="6"/>
      <c r="AA763" s="14" t="str">
        <f t="shared" si="23"/>
        <v/>
      </c>
      <c r="AB763" s="14" t="str">
        <f>IF(LEN($AA763)=0,"N",IF(LEN($AA763)&gt;1,"Error -- Availability entered in an incorrect format",IF($AA763='Control Panel'!$F$36,$AA763,IF($AA763='Control Panel'!$F$37,$AA763,IF($AA763='Control Panel'!$F$38,$AA763,IF($AA763='Control Panel'!$F$39,$AA763,IF($AA763='Control Panel'!$F$40,$AA763,IF($AA763='Control Panel'!$F$41,$AA763,"Error -- Availability entered in an incorrect format"))))))))</f>
        <v>N</v>
      </c>
    </row>
    <row r="764" spans="1:28" s="14" customFormat="1" x14ac:dyDescent="0.25">
      <c r="A764" s="7">
        <v>752</v>
      </c>
      <c r="B764" s="6"/>
      <c r="C764" s="11"/>
      <c r="D764" s="220"/>
      <c r="E764" s="11"/>
      <c r="F764" s="205" t="str">
        <f t="shared" si="22"/>
        <v>N/A</v>
      </c>
      <c r="G764" s="6"/>
      <c r="AA764" s="14" t="str">
        <f t="shared" si="23"/>
        <v/>
      </c>
      <c r="AB764" s="14" t="str">
        <f>IF(LEN($AA764)=0,"N",IF(LEN($AA764)&gt;1,"Error -- Availability entered in an incorrect format",IF($AA764='Control Panel'!$F$36,$AA764,IF($AA764='Control Panel'!$F$37,$AA764,IF($AA764='Control Panel'!$F$38,$AA764,IF($AA764='Control Panel'!$F$39,$AA764,IF($AA764='Control Panel'!$F$40,$AA764,IF($AA764='Control Panel'!$F$41,$AA764,"Error -- Availability entered in an incorrect format"))))))))</f>
        <v>N</v>
      </c>
    </row>
    <row r="765" spans="1:28" s="14" customFormat="1" x14ac:dyDescent="0.25">
      <c r="A765" s="7">
        <v>753</v>
      </c>
      <c r="B765" s="6"/>
      <c r="C765" s="11"/>
      <c r="D765" s="220"/>
      <c r="E765" s="11"/>
      <c r="F765" s="205" t="str">
        <f t="shared" si="22"/>
        <v>N/A</v>
      </c>
      <c r="G765" s="6"/>
      <c r="AA765" s="14" t="str">
        <f t="shared" si="23"/>
        <v/>
      </c>
      <c r="AB765" s="14" t="str">
        <f>IF(LEN($AA765)=0,"N",IF(LEN($AA765)&gt;1,"Error -- Availability entered in an incorrect format",IF($AA765='Control Panel'!$F$36,$AA765,IF($AA765='Control Panel'!$F$37,$AA765,IF($AA765='Control Panel'!$F$38,$AA765,IF($AA765='Control Panel'!$F$39,$AA765,IF($AA765='Control Panel'!$F$40,$AA765,IF($AA765='Control Panel'!$F$41,$AA765,"Error -- Availability entered in an incorrect format"))))))))</f>
        <v>N</v>
      </c>
    </row>
    <row r="766" spans="1:28" s="14" customFormat="1" x14ac:dyDescent="0.25">
      <c r="A766" s="7">
        <v>754</v>
      </c>
      <c r="B766" s="6"/>
      <c r="C766" s="11"/>
      <c r="D766" s="220"/>
      <c r="E766" s="11"/>
      <c r="F766" s="205" t="str">
        <f t="shared" si="22"/>
        <v>N/A</v>
      </c>
      <c r="G766" s="6"/>
      <c r="AA766" s="14" t="str">
        <f t="shared" si="23"/>
        <v/>
      </c>
      <c r="AB766" s="14" t="str">
        <f>IF(LEN($AA766)=0,"N",IF(LEN($AA766)&gt;1,"Error -- Availability entered in an incorrect format",IF($AA766='Control Panel'!$F$36,$AA766,IF($AA766='Control Panel'!$F$37,$AA766,IF($AA766='Control Panel'!$F$38,$AA766,IF($AA766='Control Panel'!$F$39,$AA766,IF($AA766='Control Panel'!$F$40,$AA766,IF($AA766='Control Panel'!$F$41,$AA766,"Error -- Availability entered in an incorrect format"))))))))</f>
        <v>N</v>
      </c>
    </row>
    <row r="767" spans="1:28" s="14" customFormat="1" x14ac:dyDescent="0.25">
      <c r="A767" s="7">
        <v>755</v>
      </c>
      <c r="B767" s="6"/>
      <c r="C767" s="11"/>
      <c r="D767" s="220"/>
      <c r="E767" s="11"/>
      <c r="F767" s="205" t="str">
        <f t="shared" si="22"/>
        <v>N/A</v>
      </c>
      <c r="G767" s="6"/>
      <c r="AA767" s="14" t="str">
        <f t="shared" si="23"/>
        <v/>
      </c>
      <c r="AB767" s="14" t="str">
        <f>IF(LEN($AA767)=0,"N",IF(LEN($AA767)&gt;1,"Error -- Availability entered in an incorrect format",IF($AA767='Control Panel'!$F$36,$AA767,IF($AA767='Control Panel'!$F$37,$AA767,IF($AA767='Control Panel'!$F$38,$AA767,IF($AA767='Control Panel'!$F$39,$AA767,IF($AA767='Control Panel'!$F$40,$AA767,IF($AA767='Control Panel'!$F$41,$AA767,"Error -- Availability entered in an incorrect format"))))))))</f>
        <v>N</v>
      </c>
    </row>
    <row r="768" spans="1:28" s="14" customFormat="1" x14ac:dyDescent="0.25">
      <c r="A768" s="7">
        <v>756</v>
      </c>
      <c r="B768" s="6"/>
      <c r="C768" s="11"/>
      <c r="D768" s="220"/>
      <c r="E768" s="11"/>
      <c r="F768" s="205" t="str">
        <f t="shared" si="22"/>
        <v>N/A</v>
      </c>
      <c r="G768" s="6"/>
      <c r="AA768" s="14" t="str">
        <f t="shared" si="23"/>
        <v/>
      </c>
      <c r="AB768" s="14" t="str">
        <f>IF(LEN($AA768)=0,"N",IF(LEN($AA768)&gt;1,"Error -- Availability entered in an incorrect format",IF($AA768='Control Panel'!$F$36,$AA768,IF($AA768='Control Panel'!$F$37,$AA768,IF($AA768='Control Panel'!$F$38,$AA768,IF($AA768='Control Panel'!$F$39,$AA768,IF($AA768='Control Panel'!$F$40,$AA768,IF($AA768='Control Panel'!$F$41,$AA768,"Error -- Availability entered in an incorrect format"))))))))</f>
        <v>N</v>
      </c>
    </row>
    <row r="769" spans="1:28" s="14" customFormat="1" x14ac:dyDescent="0.25">
      <c r="A769" s="7">
        <v>757</v>
      </c>
      <c r="B769" s="6"/>
      <c r="C769" s="11"/>
      <c r="D769" s="220"/>
      <c r="E769" s="11"/>
      <c r="F769" s="205" t="str">
        <f t="shared" si="22"/>
        <v>N/A</v>
      </c>
      <c r="G769" s="6"/>
      <c r="AA769" s="14" t="str">
        <f t="shared" si="23"/>
        <v/>
      </c>
      <c r="AB769" s="14" t="str">
        <f>IF(LEN($AA769)=0,"N",IF(LEN($AA769)&gt;1,"Error -- Availability entered in an incorrect format",IF($AA769='Control Panel'!$F$36,$AA769,IF($AA769='Control Panel'!$F$37,$AA769,IF($AA769='Control Panel'!$F$38,$AA769,IF($AA769='Control Panel'!$F$39,$AA769,IF($AA769='Control Panel'!$F$40,$AA769,IF($AA769='Control Panel'!$F$41,$AA769,"Error -- Availability entered in an incorrect format"))))))))</f>
        <v>N</v>
      </c>
    </row>
    <row r="770" spans="1:28" s="14" customFormat="1" x14ac:dyDescent="0.25">
      <c r="A770" s="7">
        <v>758</v>
      </c>
      <c r="B770" s="6"/>
      <c r="C770" s="11"/>
      <c r="D770" s="220"/>
      <c r="E770" s="11"/>
      <c r="F770" s="205" t="str">
        <f t="shared" si="22"/>
        <v>N/A</v>
      </c>
      <c r="G770" s="6"/>
      <c r="AA770" s="14" t="str">
        <f t="shared" si="23"/>
        <v/>
      </c>
      <c r="AB770" s="14" t="str">
        <f>IF(LEN($AA770)=0,"N",IF(LEN($AA770)&gt;1,"Error -- Availability entered in an incorrect format",IF($AA770='Control Panel'!$F$36,$AA770,IF($AA770='Control Panel'!$F$37,$AA770,IF($AA770='Control Panel'!$F$38,$AA770,IF($AA770='Control Panel'!$F$39,$AA770,IF($AA770='Control Panel'!$F$40,$AA770,IF($AA770='Control Panel'!$F$41,$AA770,"Error -- Availability entered in an incorrect format"))))))))</f>
        <v>N</v>
      </c>
    </row>
    <row r="771" spans="1:28" s="14" customFormat="1" x14ac:dyDescent="0.25">
      <c r="A771" s="7">
        <v>759</v>
      </c>
      <c r="B771" s="6"/>
      <c r="C771" s="11"/>
      <c r="D771" s="220"/>
      <c r="E771" s="11"/>
      <c r="F771" s="205" t="str">
        <f t="shared" si="22"/>
        <v>N/A</v>
      </c>
      <c r="G771" s="6"/>
      <c r="AA771" s="14" t="str">
        <f t="shared" si="23"/>
        <v/>
      </c>
      <c r="AB771" s="14" t="str">
        <f>IF(LEN($AA771)=0,"N",IF(LEN($AA771)&gt;1,"Error -- Availability entered in an incorrect format",IF($AA771='Control Panel'!$F$36,$AA771,IF($AA771='Control Panel'!$F$37,$AA771,IF($AA771='Control Panel'!$F$38,$AA771,IF($AA771='Control Panel'!$F$39,$AA771,IF($AA771='Control Panel'!$F$40,$AA771,IF($AA771='Control Panel'!$F$41,$AA771,"Error -- Availability entered in an incorrect format"))))))))</f>
        <v>N</v>
      </c>
    </row>
    <row r="772" spans="1:28" s="14" customFormat="1" x14ac:dyDescent="0.25">
      <c r="A772" s="7">
        <v>760</v>
      </c>
      <c r="B772" s="6"/>
      <c r="C772" s="11"/>
      <c r="D772" s="220"/>
      <c r="E772" s="11"/>
      <c r="F772" s="205" t="str">
        <f t="shared" si="22"/>
        <v>N/A</v>
      </c>
      <c r="G772" s="6"/>
      <c r="AA772" s="14" t="str">
        <f t="shared" si="23"/>
        <v/>
      </c>
      <c r="AB772" s="14" t="str">
        <f>IF(LEN($AA772)=0,"N",IF(LEN($AA772)&gt;1,"Error -- Availability entered in an incorrect format",IF($AA772='Control Panel'!$F$36,$AA772,IF($AA772='Control Panel'!$F$37,$AA772,IF($AA772='Control Panel'!$F$38,$AA772,IF($AA772='Control Panel'!$F$39,$AA772,IF($AA772='Control Panel'!$F$40,$AA772,IF($AA772='Control Panel'!$F$41,$AA772,"Error -- Availability entered in an incorrect format"))))))))</f>
        <v>N</v>
      </c>
    </row>
    <row r="773" spans="1:28" s="14" customFormat="1" x14ac:dyDescent="0.25">
      <c r="A773" s="7">
        <v>761</v>
      </c>
      <c r="B773" s="6"/>
      <c r="C773" s="11"/>
      <c r="D773" s="220"/>
      <c r="E773" s="11"/>
      <c r="F773" s="205" t="str">
        <f t="shared" si="22"/>
        <v>N/A</v>
      </c>
      <c r="G773" s="6"/>
      <c r="AA773" s="14" t="str">
        <f t="shared" si="23"/>
        <v/>
      </c>
      <c r="AB773" s="14" t="str">
        <f>IF(LEN($AA773)=0,"N",IF(LEN($AA773)&gt;1,"Error -- Availability entered in an incorrect format",IF($AA773='Control Panel'!$F$36,$AA773,IF($AA773='Control Panel'!$F$37,$AA773,IF($AA773='Control Panel'!$F$38,$AA773,IF($AA773='Control Panel'!$F$39,$AA773,IF($AA773='Control Panel'!$F$40,$AA773,IF($AA773='Control Panel'!$F$41,$AA773,"Error -- Availability entered in an incorrect format"))))))))</f>
        <v>N</v>
      </c>
    </row>
    <row r="774" spans="1:28" s="14" customFormat="1" x14ac:dyDescent="0.25">
      <c r="A774" s="7">
        <v>762</v>
      </c>
      <c r="B774" s="6"/>
      <c r="C774" s="11"/>
      <c r="D774" s="220"/>
      <c r="E774" s="11"/>
      <c r="F774" s="205" t="str">
        <f t="shared" si="22"/>
        <v>N/A</v>
      </c>
      <c r="G774" s="6"/>
      <c r="AA774" s="14" t="str">
        <f t="shared" si="23"/>
        <v/>
      </c>
      <c r="AB774" s="14" t="str">
        <f>IF(LEN($AA774)=0,"N",IF(LEN($AA774)&gt;1,"Error -- Availability entered in an incorrect format",IF($AA774='Control Panel'!$F$36,$AA774,IF($AA774='Control Panel'!$F$37,$AA774,IF($AA774='Control Panel'!$F$38,$AA774,IF($AA774='Control Panel'!$F$39,$AA774,IF($AA774='Control Panel'!$F$40,$AA774,IF($AA774='Control Panel'!$F$41,$AA774,"Error -- Availability entered in an incorrect format"))))))))</f>
        <v>N</v>
      </c>
    </row>
    <row r="775" spans="1:28" s="14" customFormat="1" x14ac:dyDescent="0.25">
      <c r="A775" s="7">
        <v>763</v>
      </c>
      <c r="B775" s="6"/>
      <c r="C775" s="11"/>
      <c r="D775" s="220"/>
      <c r="E775" s="11"/>
      <c r="F775" s="205" t="str">
        <f t="shared" si="22"/>
        <v>N/A</v>
      </c>
      <c r="G775" s="6"/>
      <c r="AA775" s="14" t="str">
        <f t="shared" si="23"/>
        <v/>
      </c>
      <c r="AB775" s="14" t="str">
        <f>IF(LEN($AA775)=0,"N",IF(LEN($AA775)&gt;1,"Error -- Availability entered in an incorrect format",IF($AA775='Control Panel'!$F$36,$AA775,IF($AA775='Control Panel'!$F$37,$AA775,IF($AA775='Control Panel'!$F$38,$AA775,IF($AA775='Control Panel'!$F$39,$AA775,IF($AA775='Control Panel'!$F$40,$AA775,IF($AA775='Control Panel'!$F$41,$AA775,"Error -- Availability entered in an incorrect format"))))))))</f>
        <v>N</v>
      </c>
    </row>
    <row r="776" spans="1:28" s="14" customFormat="1" x14ac:dyDescent="0.25">
      <c r="A776" s="7">
        <v>764</v>
      </c>
      <c r="B776" s="6"/>
      <c r="C776" s="11"/>
      <c r="D776" s="220"/>
      <c r="E776" s="11"/>
      <c r="F776" s="205" t="str">
        <f t="shared" si="22"/>
        <v>N/A</v>
      </c>
      <c r="G776" s="6"/>
      <c r="AA776" s="14" t="str">
        <f t="shared" si="23"/>
        <v/>
      </c>
      <c r="AB776" s="14" t="str">
        <f>IF(LEN($AA776)=0,"N",IF(LEN($AA776)&gt;1,"Error -- Availability entered in an incorrect format",IF($AA776='Control Panel'!$F$36,$AA776,IF($AA776='Control Panel'!$F$37,$AA776,IF($AA776='Control Panel'!$F$38,$AA776,IF($AA776='Control Panel'!$F$39,$AA776,IF($AA776='Control Panel'!$F$40,$AA776,IF($AA776='Control Panel'!$F$41,$AA776,"Error -- Availability entered in an incorrect format"))))))))</f>
        <v>N</v>
      </c>
    </row>
    <row r="777" spans="1:28" s="14" customFormat="1" x14ac:dyDescent="0.25">
      <c r="A777" s="7">
        <v>765</v>
      </c>
      <c r="B777" s="6"/>
      <c r="C777" s="11"/>
      <c r="D777" s="220"/>
      <c r="E777" s="11"/>
      <c r="F777" s="205" t="str">
        <f t="shared" si="22"/>
        <v>N/A</v>
      </c>
      <c r="G777" s="6"/>
      <c r="AA777" s="14" t="str">
        <f t="shared" si="23"/>
        <v/>
      </c>
      <c r="AB777" s="14" t="str">
        <f>IF(LEN($AA777)=0,"N",IF(LEN($AA777)&gt;1,"Error -- Availability entered in an incorrect format",IF($AA777='Control Panel'!$F$36,$AA777,IF($AA777='Control Panel'!$F$37,$AA777,IF($AA777='Control Panel'!$F$38,$AA777,IF($AA777='Control Panel'!$F$39,$AA777,IF($AA777='Control Panel'!$F$40,$AA777,IF($AA777='Control Panel'!$F$41,$AA777,"Error -- Availability entered in an incorrect format"))))))))</f>
        <v>N</v>
      </c>
    </row>
    <row r="778" spans="1:28" s="14" customFormat="1" x14ac:dyDescent="0.25">
      <c r="A778" s="7">
        <v>766</v>
      </c>
      <c r="B778" s="6"/>
      <c r="C778" s="11"/>
      <c r="D778" s="220"/>
      <c r="E778" s="11"/>
      <c r="F778" s="205" t="str">
        <f t="shared" si="22"/>
        <v>N/A</v>
      </c>
      <c r="G778" s="6"/>
      <c r="AA778" s="14" t="str">
        <f t="shared" si="23"/>
        <v/>
      </c>
      <c r="AB778" s="14" t="str">
        <f>IF(LEN($AA778)=0,"N",IF(LEN($AA778)&gt;1,"Error -- Availability entered in an incorrect format",IF($AA778='Control Panel'!$F$36,$AA778,IF($AA778='Control Panel'!$F$37,$AA778,IF($AA778='Control Panel'!$F$38,$AA778,IF($AA778='Control Panel'!$F$39,$AA778,IF($AA778='Control Panel'!$F$40,$AA778,IF($AA778='Control Panel'!$F$41,$AA778,"Error -- Availability entered in an incorrect format"))))))))</f>
        <v>N</v>
      </c>
    </row>
    <row r="779" spans="1:28" s="14" customFormat="1" x14ac:dyDescent="0.25">
      <c r="A779" s="7">
        <v>767</v>
      </c>
      <c r="B779" s="6"/>
      <c r="C779" s="11"/>
      <c r="D779" s="220"/>
      <c r="E779" s="11"/>
      <c r="F779" s="205" t="str">
        <f t="shared" si="22"/>
        <v>N/A</v>
      </c>
      <c r="G779" s="6"/>
      <c r="AA779" s="14" t="str">
        <f t="shared" si="23"/>
        <v/>
      </c>
      <c r="AB779" s="14" t="str">
        <f>IF(LEN($AA779)=0,"N",IF(LEN($AA779)&gt;1,"Error -- Availability entered in an incorrect format",IF($AA779='Control Panel'!$F$36,$AA779,IF($AA779='Control Panel'!$F$37,$AA779,IF($AA779='Control Panel'!$F$38,$AA779,IF($AA779='Control Panel'!$F$39,$AA779,IF($AA779='Control Panel'!$F$40,$AA779,IF($AA779='Control Panel'!$F$41,$AA779,"Error -- Availability entered in an incorrect format"))))))))</f>
        <v>N</v>
      </c>
    </row>
    <row r="780" spans="1:28" s="14" customFormat="1" x14ac:dyDescent="0.25">
      <c r="A780" s="7">
        <v>768</v>
      </c>
      <c r="B780" s="6"/>
      <c r="C780" s="11"/>
      <c r="D780" s="220"/>
      <c r="E780" s="11"/>
      <c r="F780" s="205" t="str">
        <f t="shared" si="22"/>
        <v>N/A</v>
      </c>
      <c r="G780" s="6"/>
      <c r="AA780" s="14" t="str">
        <f t="shared" si="23"/>
        <v/>
      </c>
      <c r="AB780" s="14" t="str">
        <f>IF(LEN($AA780)=0,"N",IF(LEN($AA780)&gt;1,"Error -- Availability entered in an incorrect format",IF($AA780='Control Panel'!$F$36,$AA780,IF($AA780='Control Panel'!$F$37,$AA780,IF($AA780='Control Panel'!$F$38,$AA780,IF($AA780='Control Panel'!$F$39,$AA780,IF($AA780='Control Panel'!$F$40,$AA780,IF($AA780='Control Panel'!$F$41,$AA780,"Error -- Availability entered in an incorrect format"))))))))</f>
        <v>N</v>
      </c>
    </row>
    <row r="781" spans="1:28" s="14" customFormat="1" x14ac:dyDescent="0.25">
      <c r="A781" s="7">
        <v>769</v>
      </c>
      <c r="B781" s="6"/>
      <c r="C781" s="11"/>
      <c r="D781" s="220"/>
      <c r="E781" s="11"/>
      <c r="F781" s="205" t="str">
        <f t="shared" si="22"/>
        <v>N/A</v>
      </c>
      <c r="G781" s="6"/>
      <c r="AA781" s="14" t="str">
        <f t="shared" si="23"/>
        <v/>
      </c>
      <c r="AB781" s="14" t="str">
        <f>IF(LEN($AA781)=0,"N",IF(LEN($AA781)&gt;1,"Error -- Availability entered in an incorrect format",IF($AA781='Control Panel'!$F$36,$AA781,IF($AA781='Control Panel'!$F$37,$AA781,IF($AA781='Control Panel'!$F$38,$AA781,IF($AA781='Control Panel'!$F$39,$AA781,IF($AA781='Control Panel'!$F$40,$AA781,IF($AA781='Control Panel'!$F$41,$AA781,"Error -- Availability entered in an incorrect format"))))))))</f>
        <v>N</v>
      </c>
    </row>
    <row r="782" spans="1:28" s="14" customFormat="1" x14ac:dyDescent="0.25">
      <c r="A782" s="7">
        <v>770</v>
      </c>
      <c r="B782" s="6"/>
      <c r="C782" s="11"/>
      <c r="D782" s="220"/>
      <c r="E782" s="11"/>
      <c r="F782" s="205" t="str">
        <f t="shared" ref="F782:F845" si="24">IF($D$10=$A$9,"N/A",$D$10)</f>
        <v>N/A</v>
      </c>
      <c r="G782" s="6"/>
      <c r="AA782" s="14" t="str">
        <f t="shared" ref="AA782:AA845" si="25">TRIM($D782)</f>
        <v/>
      </c>
      <c r="AB782" s="14" t="str">
        <f>IF(LEN($AA782)=0,"N",IF(LEN($AA782)&gt;1,"Error -- Availability entered in an incorrect format",IF($AA782='Control Panel'!$F$36,$AA782,IF($AA782='Control Panel'!$F$37,$AA782,IF($AA782='Control Panel'!$F$38,$AA782,IF($AA782='Control Panel'!$F$39,$AA782,IF($AA782='Control Panel'!$F$40,$AA782,IF($AA782='Control Panel'!$F$41,$AA782,"Error -- Availability entered in an incorrect format"))))))))</f>
        <v>N</v>
      </c>
    </row>
    <row r="783" spans="1:28" s="14" customFormat="1" x14ac:dyDescent="0.25">
      <c r="A783" s="7">
        <v>771</v>
      </c>
      <c r="B783" s="6"/>
      <c r="C783" s="11"/>
      <c r="D783" s="220"/>
      <c r="E783" s="11"/>
      <c r="F783" s="205" t="str">
        <f t="shared" si="24"/>
        <v>N/A</v>
      </c>
      <c r="G783" s="6"/>
      <c r="AA783" s="14" t="str">
        <f t="shared" si="25"/>
        <v/>
      </c>
      <c r="AB783" s="14" t="str">
        <f>IF(LEN($AA783)=0,"N",IF(LEN($AA783)&gt;1,"Error -- Availability entered in an incorrect format",IF($AA783='Control Panel'!$F$36,$AA783,IF($AA783='Control Panel'!$F$37,$AA783,IF($AA783='Control Panel'!$F$38,$AA783,IF($AA783='Control Panel'!$F$39,$AA783,IF($AA783='Control Panel'!$F$40,$AA783,IF($AA783='Control Panel'!$F$41,$AA783,"Error -- Availability entered in an incorrect format"))))))))</f>
        <v>N</v>
      </c>
    </row>
    <row r="784" spans="1:28" s="14" customFormat="1" x14ac:dyDescent="0.25">
      <c r="A784" s="7">
        <v>772</v>
      </c>
      <c r="B784" s="6"/>
      <c r="C784" s="11"/>
      <c r="D784" s="220"/>
      <c r="E784" s="11"/>
      <c r="F784" s="205" t="str">
        <f t="shared" si="24"/>
        <v>N/A</v>
      </c>
      <c r="G784" s="6"/>
      <c r="AA784" s="14" t="str">
        <f t="shared" si="25"/>
        <v/>
      </c>
      <c r="AB784" s="14" t="str">
        <f>IF(LEN($AA784)=0,"N",IF(LEN($AA784)&gt;1,"Error -- Availability entered in an incorrect format",IF($AA784='Control Panel'!$F$36,$AA784,IF($AA784='Control Panel'!$F$37,$AA784,IF($AA784='Control Panel'!$F$38,$AA784,IF($AA784='Control Panel'!$F$39,$AA784,IF($AA784='Control Panel'!$F$40,$AA784,IF($AA784='Control Panel'!$F$41,$AA784,"Error -- Availability entered in an incorrect format"))))))))</f>
        <v>N</v>
      </c>
    </row>
    <row r="785" spans="1:28" s="14" customFormat="1" x14ac:dyDescent="0.25">
      <c r="A785" s="7">
        <v>773</v>
      </c>
      <c r="B785" s="6"/>
      <c r="C785" s="11"/>
      <c r="D785" s="220"/>
      <c r="E785" s="11"/>
      <c r="F785" s="205" t="str">
        <f t="shared" si="24"/>
        <v>N/A</v>
      </c>
      <c r="G785" s="6"/>
      <c r="AA785" s="14" t="str">
        <f t="shared" si="25"/>
        <v/>
      </c>
      <c r="AB785" s="14" t="str">
        <f>IF(LEN($AA785)=0,"N",IF(LEN($AA785)&gt;1,"Error -- Availability entered in an incorrect format",IF($AA785='Control Panel'!$F$36,$AA785,IF($AA785='Control Panel'!$F$37,$AA785,IF($AA785='Control Panel'!$F$38,$AA785,IF($AA785='Control Panel'!$F$39,$AA785,IF($AA785='Control Panel'!$F$40,$AA785,IF($AA785='Control Panel'!$F$41,$AA785,"Error -- Availability entered in an incorrect format"))))))))</f>
        <v>N</v>
      </c>
    </row>
    <row r="786" spans="1:28" s="14" customFormat="1" x14ac:dyDescent="0.25">
      <c r="A786" s="7">
        <v>774</v>
      </c>
      <c r="B786" s="6"/>
      <c r="C786" s="11"/>
      <c r="D786" s="220"/>
      <c r="E786" s="11"/>
      <c r="F786" s="205" t="str">
        <f t="shared" si="24"/>
        <v>N/A</v>
      </c>
      <c r="G786" s="6"/>
      <c r="AA786" s="14" t="str">
        <f t="shared" si="25"/>
        <v/>
      </c>
      <c r="AB786" s="14" t="str">
        <f>IF(LEN($AA786)=0,"N",IF(LEN($AA786)&gt;1,"Error -- Availability entered in an incorrect format",IF($AA786='Control Panel'!$F$36,$AA786,IF($AA786='Control Panel'!$F$37,$AA786,IF($AA786='Control Panel'!$F$38,$AA786,IF($AA786='Control Panel'!$F$39,$AA786,IF($AA786='Control Panel'!$F$40,$AA786,IF($AA786='Control Panel'!$F$41,$AA786,"Error -- Availability entered in an incorrect format"))))))))</f>
        <v>N</v>
      </c>
    </row>
    <row r="787" spans="1:28" s="14" customFormat="1" x14ac:dyDescent="0.25">
      <c r="A787" s="7">
        <v>775</v>
      </c>
      <c r="B787" s="6"/>
      <c r="C787" s="11"/>
      <c r="D787" s="220"/>
      <c r="E787" s="11"/>
      <c r="F787" s="205" t="str">
        <f t="shared" si="24"/>
        <v>N/A</v>
      </c>
      <c r="G787" s="6"/>
      <c r="AA787" s="14" t="str">
        <f t="shared" si="25"/>
        <v/>
      </c>
      <c r="AB787" s="14" t="str">
        <f>IF(LEN($AA787)=0,"N",IF(LEN($AA787)&gt;1,"Error -- Availability entered in an incorrect format",IF($AA787='Control Panel'!$F$36,$AA787,IF($AA787='Control Panel'!$F$37,$AA787,IF($AA787='Control Panel'!$F$38,$AA787,IF($AA787='Control Panel'!$F$39,$AA787,IF($AA787='Control Panel'!$F$40,$AA787,IF($AA787='Control Panel'!$F$41,$AA787,"Error -- Availability entered in an incorrect format"))))))))</f>
        <v>N</v>
      </c>
    </row>
    <row r="788" spans="1:28" s="14" customFormat="1" x14ac:dyDescent="0.25">
      <c r="A788" s="7">
        <v>776</v>
      </c>
      <c r="B788" s="6"/>
      <c r="C788" s="11"/>
      <c r="D788" s="220"/>
      <c r="E788" s="11"/>
      <c r="F788" s="205" t="str">
        <f t="shared" si="24"/>
        <v>N/A</v>
      </c>
      <c r="G788" s="6"/>
      <c r="AA788" s="14" t="str">
        <f t="shared" si="25"/>
        <v/>
      </c>
      <c r="AB788" s="14" t="str">
        <f>IF(LEN($AA788)=0,"N",IF(LEN($AA788)&gt;1,"Error -- Availability entered in an incorrect format",IF($AA788='Control Panel'!$F$36,$AA788,IF($AA788='Control Panel'!$F$37,$AA788,IF($AA788='Control Panel'!$F$38,$AA788,IF($AA788='Control Panel'!$F$39,$AA788,IF($AA788='Control Panel'!$F$40,$AA788,IF($AA788='Control Panel'!$F$41,$AA788,"Error -- Availability entered in an incorrect format"))))))))</f>
        <v>N</v>
      </c>
    </row>
    <row r="789" spans="1:28" s="14" customFormat="1" x14ac:dyDescent="0.25">
      <c r="A789" s="7">
        <v>777</v>
      </c>
      <c r="B789" s="6"/>
      <c r="C789" s="11"/>
      <c r="D789" s="220"/>
      <c r="E789" s="11"/>
      <c r="F789" s="205" t="str">
        <f t="shared" si="24"/>
        <v>N/A</v>
      </c>
      <c r="G789" s="6"/>
      <c r="AA789" s="14" t="str">
        <f t="shared" si="25"/>
        <v/>
      </c>
      <c r="AB789" s="14" t="str">
        <f>IF(LEN($AA789)=0,"N",IF(LEN($AA789)&gt;1,"Error -- Availability entered in an incorrect format",IF($AA789='Control Panel'!$F$36,$AA789,IF($AA789='Control Panel'!$F$37,$AA789,IF($AA789='Control Panel'!$F$38,$AA789,IF($AA789='Control Panel'!$F$39,$AA789,IF($AA789='Control Panel'!$F$40,$AA789,IF($AA789='Control Panel'!$F$41,$AA789,"Error -- Availability entered in an incorrect format"))))))))</f>
        <v>N</v>
      </c>
    </row>
    <row r="790" spans="1:28" s="14" customFormat="1" x14ac:dyDescent="0.25">
      <c r="A790" s="7">
        <v>778</v>
      </c>
      <c r="B790" s="6"/>
      <c r="C790" s="11"/>
      <c r="D790" s="220"/>
      <c r="E790" s="11"/>
      <c r="F790" s="205" t="str">
        <f t="shared" si="24"/>
        <v>N/A</v>
      </c>
      <c r="G790" s="6"/>
      <c r="AA790" s="14" t="str">
        <f t="shared" si="25"/>
        <v/>
      </c>
      <c r="AB790" s="14" t="str">
        <f>IF(LEN($AA790)=0,"N",IF(LEN($AA790)&gt;1,"Error -- Availability entered in an incorrect format",IF($AA790='Control Panel'!$F$36,$AA790,IF($AA790='Control Panel'!$F$37,$AA790,IF($AA790='Control Panel'!$F$38,$AA790,IF($AA790='Control Panel'!$F$39,$AA790,IF($AA790='Control Panel'!$F$40,$AA790,IF($AA790='Control Panel'!$F$41,$AA790,"Error -- Availability entered in an incorrect format"))))))))</f>
        <v>N</v>
      </c>
    </row>
    <row r="791" spans="1:28" s="14" customFormat="1" x14ac:dyDescent="0.25">
      <c r="A791" s="7">
        <v>779</v>
      </c>
      <c r="B791" s="6"/>
      <c r="C791" s="11"/>
      <c r="D791" s="220"/>
      <c r="E791" s="11"/>
      <c r="F791" s="205" t="str">
        <f t="shared" si="24"/>
        <v>N/A</v>
      </c>
      <c r="G791" s="6"/>
      <c r="AA791" s="14" t="str">
        <f t="shared" si="25"/>
        <v/>
      </c>
      <c r="AB791" s="14" t="str">
        <f>IF(LEN($AA791)=0,"N",IF(LEN($AA791)&gt;1,"Error -- Availability entered in an incorrect format",IF($AA791='Control Panel'!$F$36,$AA791,IF($AA791='Control Panel'!$F$37,$AA791,IF($AA791='Control Panel'!$F$38,$AA791,IF($AA791='Control Panel'!$F$39,$AA791,IF($AA791='Control Panel'!$F$40,$AA791,IF($AA791='Control Panel'!$F$41,$AA791,"Error -- Availability entered in an incorrect format"))))))))</f>
        <v>N</v>
      </c>
    </row>
    <row r="792" spans="1:28" s="14" customFormat="1" x14ac:dyDescent="0.25">
      <c r="A792" s="7">
        <v>780</v>
      </c>
      <c r="B792" s="6"/>
      <c r="C792" s="11"/>
      <c r="D792" s="220"/>
      <c r="E792" s="11"/>
      <c r="F792" s="205" t="str">
        <f t="shared" si="24"/>
        <v>N/A</v>
      </c>
      <c r="G792" s="6"/>
      <c r="AA792" s="14" t="str">
        <f t="shared" si="25"/>
        <v/>
      </c>
      <c r="AB792" s="14" t="str">
        <f>IF(LEN($AA792)=0,"N",IF(LEN($AA792)&gt;1,"Error -- Availability entered in an incorrect format",IF($AA792='Control Panel'!$F$36,$AA792,IF($AA792='Control Panel'!$F$37,$AA792,IF($AA792='Control Panel'!$F$38,$AA792,IF($AA792='Control Panel'!$F$39,$AA792,IF($AA792='Control Panel'!$F$40,$AA792,IF($AA792='Control Panel'!$F$41,$AA792,"Error -- Availability entered in an incorrect format"))))))))</f>
        <v>N</v>
      </c>
    </row>
    <row r="793" spans="1:28" s="14" customFormat="1" x14ac:dyDescent="0.25">
      <c r="A793" s="7">
        <v>781</v>
      </c>
      <c r="B793" s="6"/>
      <c r="C793" s="11"/>
      <c r="D793" s="220"/>
      <c r="E793" s="11"/>
      <c r="F793" s="205" t="str">
        <f t="shared" si="24"/>
        <v>N/A</v>
      </c>
      <c r="G793" s="6"/>
      <c r="AA793" s="14" t="str">
        <f t="shared" si="25"/>
        <v/>
      </c>
      <c r="AB793" s="14" t="str">
        <f>IF(LEN($AA793)=0,"N",IF(LEN($AA793)&gt;1,"Error -- Availability entered in an incorrect format",IF($AA793='Control Panel'!$F$36,$AA793,IF($AA793='Control Panel'!$F$37,$AA793,IF($AA793='Control Panel'!$F$38,$AA793,IF($AA793='Control Panel'!$F$39,$AA793,IF($AA793='Control Panel'!$F$40,$AA793,IF($AA793='Control Panel'!$F$41,$AA793,"Error -- Availability entered in an incorrect format"))))))))</f>
        <v>N</v>
      </c>
    </row>
    <row r="794" spans="1:28" s="14" customFormat="1" x14ac:dyDescent="0.25">
      <c r="A794" s="7">
        <v>782</v>
      </c>
      <c r="B794" s="6"/>
      <c r="C794" s="11"/>
      <c r="D794" s="220"/>
      <c r="E794" s="11"/>
      <c r="F794" s="205" t="str">
        <f t="shared" si="24"/>
        <v>N/A</v>
      </c>
      <c r="G794" s="6"/>
      <c r="AA794" s="14" t="str">
        <f t="shared" si="25"/>
        <v/>
      </c>
      <c r="AB794" s="14" t="str">
        <f>IF(LEN($AA794)=0,"N",IF(LEN($AA794)&gt;1,"Error -- Availability entered in an incorrect format",IF($AA794='Control Panel'!$F$36,$AA794,IF($AA794='Control Panel'!$F$37,$AA794,IF($AA794='Control Panel'!$F$38,$AA794,IF($AA794='Control Panel'!$F$39,$AA794,IF($AA794='Control Panel'!$F$40,$AA794,IF($AA794='Control Panel'!$F$41,$AA794,"Error -- Availability entered in an incorrect format"))))))))</f>
        <v>N</v>
      </c>
    </row>
    <row r="795" spans="1:28" s="14" customFormat="1" x14ac:dyDescent="0.25">
      <c r="A795" s="7">
        <v>783</v>
      </c>
      <c r="B795" s="6"/>
      <c r="C795" s="11"/>
      <c r="D795" s="220"/>
      <c r="E795" s="11"/>
      <c r="F795" s="205" t="str">
        <f t="shared" si="24"/>
        <v>N/A</v>
      </c>
      <c r="G795" s="6"/>
      <c r="AA795" s="14" t="str">
        <f t="shared" si="25"/>
        <v/>
      </c>
      <c r="AB795" s="14" t="str">
        <f>IF(LEN($AA795)=0,"N",IF(LEN($AA795)&gt;1,"Error -- Availability entered in an incorrect format",IF($AA795='Control Panel'!$F$36,$AA795,IF($AA795='Control Panel'!$F$37,$AA795,IF($AA795='Control Panel'!$F$38,$AA795,IF($AA795='Control Panel'!$F$39,$AA795,IF($AA795='Control Panel'!$F$40,$AA795,IF($AA795='Control Panel'!$F$41,$AA795,"Error -- Availability entered in an incorrect format"))))))))</f>
        <v>N</v>
      </c>
    </row>
    <row r="796" spans="1:28" s="14" customFormat="1" x14ac:dyDescent="0.25">
      <c r="A796" s="7">
        <v>784</v>
      </c>
      <c r="B796" s="6"/>
      <c r="C796" s="11"/>
      <c r="D796" s="220"/>
      <c r="E796" s="11"/>
      <c r="F796" s="205" t="str">
        <f t="shared" si="24"/>
        <v>N/A</v>
      </c>
      <c r="G796" s="6"/>
      <c r="AA796" s="14" t="str">
        <f t="shared" si="25"/>
        <v/>
      </c>
      <c r="AB796" s="14" t="str">
        <f>IF(LEN($AA796)=0,"N",IF(LEN($AA796)&gt;1,"Error -- Availability entered in an incorrect format",IF($AA796='Control Panel'!$F$36,$AA796,IF($AA796='Control Panel'!$F$37,$AA796,IF($AA796='Control Panel'!$F$38,$AA796,IF($AA796='Control Panel'!$F$39,$AA796,IF($AA796='Control Panel'!$F$40,$AA796,IF($AA796='Control Panel'!$F$41,$AA796,"Error -- Availability entered in an incorrect format"))))))))</f>
        <v>N</v>
      </c>
    </row>
    <row r="797" spans="1:28" s="14" customFormat="1" x14ac:dyDescent="0.25">
      <c r="A797" s="7">
        <v>785</v>
      </c>
      <c r="B797" s="6"/>
      <c r="C797" s="11"/>
      <c r="D797" s="220"/>
      <c r="E797" s="11"/>
      <c r="F797" s="205" t="str">
        <f t="shared" si="24"/>
        <v>N/A</v>
      </c>
      <c r="G797" s="6"/>
      <c r="AA797" s="14" t="str">
        <f t="shared" si="25"/>
        <v/>
      </c>
      <c r="AB797" s="14" t="str">
        <f>IF(LEN($AA797)=0,"N",IF(LEN($AA797)&gt;1,"Error -- Availability entered in an incorrect format",IF($AA797='Control Panel'!$F$36,$AA797,IF($AA797='Control Panel'!$F$37,$AA797,IF($AA797='Control Panel'!$F$38,$AA797,IF($AA797='Control Panel'!$F$39,$AA797,IF($AA797='Control Panel'!$F$40,$AA797,IF($AA797='Control Panel'!$F$41,$AA797,"Error -- Availability entered in an incorrect format"))))))))</f>
        <v>N</v>
      </c>
    </row>
    <row r="798" spans="1:28" s="14" customFormat="1" x14ac:dyDescent="0.25">
      <c r="A798" s="7">
        <v>786</v>
      </c>
      <c r="B798" s="6"/>
      <c r="C798" s="11"/>
      <c r="D798" s="220"/>
      <c r="E798" s="11"/>
      <c r="F798" s="205" t="str">
        <f t="shared" si="24"/>
        <v>N/A</v>
      </c>
      <c r="G798" s="6"/>
      <c r="AA798" s="14" t="str">
        <f t="shared" si="25"/>
        <v/>
      </c>
      <c r="AB798" s="14" t="str">
        <f>IF(LEN($AA798)=0,"N",IF(LEN($AA798)&gt;1,"Error -- Availability entered in an incorrect format",IF($AA798='Control Panel'!$F$36,$AA798,IF($AA798='Control Panel'!$F$37,$AA798,IF($AA798='Control Panel'!$F$38,$AA798,IF($AA798='Control Panel'!$F$39,$AA798,IF($AA798='Control Panel'!$F$40,$AA798,IF($AA798='Control Panel'!$F$41,$AA798,"Error -- Availability entered in an incorrect format"))))))))</f>
        <v>N</v>
      </c>
    </row>
    <row r="799" spans="1:28" s="14" customFormat="1" x14ac:dyDescent="0.25">
      <c r="A799" s="7">
        <v>787</v>
      </c>
      <c r="B799" s="6"/>
      <c r="C799" s="11"/>
      <c r="D799" s="220"/>
      <c r="E799" s="11"/>
      <c r="F799" s="205" t="str">
        <f t="shared" si="24"/>
        <v>N/A</v>
      </c>
      <c r="G799" s="6"/>
      <c r="AA799" s="14" t="str">
        <f t="shared" si="25"/>
        <v/>
      </c>
      <c r="AB799" s="14" t="str">
        <f>IF(LEN($AA799)=0,"N",IF(LEN($AA799)&gt;1,"Error -- Availability entered in an incorrect format",IF($AA799='Control Panel'!$F$36,$AA799,IF($AA799='Control Panel'!$F$37,$AA799,IF($AA799='Control Panel'!$F$38,$AA799,IF($AA799='Control Panel'!$F$39,$AA799,IF($AA799='Control Panel'!$F$40,$AA799,IF($AA799='Control Panel'!$F$41,$AA799,"Error -- Availability entered in an incorrect format"))))))))</f>
        <v>N</v>
      </c>
    </row>
    <row r="800" spans="1:28" s="14" customFormat="1" x14ac:dyDescent="0.25">
      <c r="A800" s="7">
        <v>788</v>
      </c>
      <c r="B800" s="6"/>
      <c r="C800" s="11"/>
      <c r="D800" s="220"/>
      <c r="E800" s="11"/>
      <c r="F800" s="205" t="str">
        <f t="shared" si="24"/>
        <v>N/A</v>
      </c>
      <c r="G800" s="6"/>
      <c r="AA800" s="14" t="str">
        <f t="shared" si="25"/>
        <v/>
      </c>
      <c r="AB800" s="14" t="str">
        <f>IF(LEN($AA800)=0,"N",IF(LEN($AA800)&gt;1,"Error -- Availability entered in an incorrect format",IF($AA800='Control Panel'!$F$36,$AA800,IF($AA800='Control Panel'!$F$37,$AA800,IF($AA800='Control Panel'!$F$38,$AA800,IF($AA800='Control Panel'!$F$39,$AA800,IF($AA800='Control Panel'!$F$40,$AA800,IF($AA800='Control Panel'!$F$41,$AA800,"Error -- Availability entered in an incorrect format"))))))))</f>
        <v>N</v>
      </c>
    </row>
    <row r="801" spans="1:28" s="14" customFormat="1" x14ac:dyDescent="0.25">
      <c r="A801" s="7">
        <v>789</v>
      </c>
      <c r="B801" s="6"/>
      <c r="C801" s="11"/>
      <c r="D801" s="220"/>
      <c r="E801" s="11"/>
      <c r="F801" s="205" t="str">
        <f t="shared" si="24"/>
        <v>N/A</v>
      </c>
      <c r="G801" s="6"/>
      <c r="AA801" s="14" t="str">
        <f t="shared" si="25"/>
        <v/>
      </c>
      <c r="AB801" s="14" t="str">
        <f>IF(LEN($AA801)=0,"N",IF(LEN($AA801)&gt;1,"Error -- Availability entered in an incorrect format",IF($AA801='Control Panel'!$F$36,$AA801,IF($AA801='Control Panel'!$F$37,$AA801,IF($AA801='Control Panel'!$F$38,$AA801,IF($AA801='Control Panel'!$F$39,$AA801,IF($AA801='Control Panel'!$F$40,$AA801,IF($AA801='Control Panel'!$F$41,$AA801,"Error -- Availability entered in an incorrect format"))))))))</f>
        <v>N</v>
      </c>
    </row>
    <row r="802" spans="1:28" s="14" customFormat="1" x14ac:dyDescent="0.25">
      <c r="A802" s="7">
        <v>790</v>
      </c>
      <c r="B802" s="6"/>
      <c r="C802" s="11"/>
      <c r="D802" s="220"/>
      <c r="E802" s="11"/>
      <c r="F802" s="205" t="str">
        <f t="shared" si="24"/>
        <v>N/A</v>
      </c>
      <c r="G802" s="6"/>
      <c r="AA802" s="14" t="str">
        <f t="shared" si="25"/>
        <v/>
      </c>
      <c r="AB802" s="14" t="str">
        <f>IF(LEN($AA802)=0,"N",IF(LEN($AA802)&gt;1,"Error -- Availability entered in an incorrect format",IF($AA802='Control Panel'!$F$36,$AA802,IF($AA802='Control Panel'!$F$37,$AA802,IF($AA802='Control Panel'!$F$38,$AA802,IF($AA802='Control Panel'!$F$39,$AA802,IF($AA802='Control Panel'!$F$40,$AA802,IF($AA802='Control Panel'!$F$41,$AA802,"Error -- Availability entered in an incorrect format"))))))))</f>
        <v>N</v>
      </c>
    </row>
    <row r="803" spans="1:28" s="14" customFormat="1" x14ac:dyDescent="0.25">
      <c r="A803" s="7">
        <v>791</v>
      </c>
      <c r="B803" s="6"/>
      <c r="C803" s="11"/>
      <c r="D803" s="220"/>
      <c r="E803" s="11"/>
      <c r="F803" s="205" t="str">
        <f t="shared" si="24"/>
        <v>N/A</v>
      </c>
      <c r="G803" s="6"/>
      <c r="AA803" s="14" t="str">
        <f t="shared" si="25"/>
        <v/>
      </c>
      <c r="AB803" s="14" t="str">
        <f>IF(LEN($AA803)=0,"N",IF(LEN($AA803)&gt;1,"Error -- Availability entered in an incorrect format",IF($AA803='Control Panel'!$F$36,$AA803,IF($AA803='Control Panel'!$F$37,$AA803,IF($AA803='Control Panel'!$F$38,$AA803,IF($AA803='Control Panel'!$F$39,$AA803,IF($AA803='Control Panel'!$F$40,$AA803,IF($AA803='Control Panel'!$F$41,$AA803,"Error -- Availability entered in an incorrect format"))))))))</f>
        <v>N</v>
      </c>
    </row>
    <row r="804" spans="1:28" s="14" customFormat="1" x14ac:dyDescent="0.25">
      <c r="A804" s="7">
        <v>792</v>
      </c>
      <c r="B804" s="6"/>
      <c r="C804" s="11"/>
      <c r="D804" s="220"/>
      <c r="E804" s="11"/>
      <c r="F804" s="205" t="str">
        <f t="shared" si="24"/>
        <v>N/A</v>
      </c>
      <c r="G804" s="6"/>
      <c r="AA804" s="14" t="str">
        <f t="shared" si="25"/>
        <v/>
      </c>
      <c r="AB804" s="14" t="str">
        <f>IF(LEN($AA804)=0,"N",IF(LEN($AA804)&gt;1,"Error -- Availability entered in an incorrect format",IF($AA804='Control Panel'!$F$36,$AA804,IF($AA804='Control Panel'!$F$37,$AA804,IF($AA804='Control Panel'!$F$38,$AA804,IF($AA804='Control Panel'!$F$39,$AA804,IF($AA804='Control Panel'!$F$40,$AA804,IF($AA804='Control Panel'!$F$41,$AA804,"Error -- Availability entered in an incorrect format"))))))))</f>
        <v>N</v>
      </c>
    </row>
    <row r="805" spans="1:28" s="14" customFormat="1" x14ac:dyDescent="0.25">
      <c r="A805" s="7">
        <v>793</v>
      </c>
      <c r="B805" s="6"/>
      <c r="C805" s="11"/>
      <c r="D805" s="220"/>
      <c r="E805" s="11"/>
      <c r="F805" s="205" t="str">
        <f t="shared" si="24"/>
        <v>N/A</v>
      </c>
      <c r="G805" s="6"/>
      <c r="AA805" s="14" t="str">
        <f t="shared" si="25"/>
        <v/>
      </c>
      <c r="AB805" s="14" t="str">
        <f>IF(LEN($AA805)=0,"N",IF(LEN($AA805)&gt;1,"Error -- Availability entered in an incorrect format",IF($AA805='Control Panel'!$F$36,$AA805,IF($AA805='Control Panel'!$F$37,$AA805,IF($AA805='Control Panel'!$F$38,$AA805,IF($AA805='Control Panel'!$F$39,$AA805,IF($AA805='Control Panel'!$F$40,$AA805,IF($AA805='Control Panel'!$F$41,$AA805,"Error -- Availability entered in an incorrect format"))))))))</f>
        <v>N</v>
      </c>
    </row>
    <row r="806" spans="1:28" s="14" customFormat="1" x14ac:dyDescent="0.25">
      <c r="A806" s="7">
        <v>794</v>
      </c>
      <c r="B806" s="6"/>
      <c r="C806" s="11"/>
      <c r="D806" s="220"/>
      <c r="E806" s="11"/>
      <c r="F806" s="205" t="str">
        <f t="shared" si="24"/>
        <v>N/A</v>
      </c>
      <c r="G806" s="6"/>
      <c r="AA806" s="14" t="str">
        <f t="shared" si="25"/>
        <v/>
      </c>
      <c r="AB806" s="14" t="str">
        <f>IF(LEN($AA806)=0,"N",IF(LEN($AA806)&gt;1,"Error -- Availability entered in an incorrect format",IF($AA806='Control Panel'!$F$36,$AA806,IF($AA806='Control Panel'!$F$37,$AA806,IF($AA806='Control Panel'!$F$38,$AA806,IF($AA806='Control Panel'!$F$39,$AA806,IF($AA806='Control Panel'!$F$40,$AA806,IF($AA806='Control Panel'!$F$41,$AA806,"Error -- Availability entered in an incorrect format"))))))))</f>
        <v>N</v>
      </c>
    </row>
    <row r="807" spans="1:28" s="14" customFormat="1" x14ac:dyDescent="0.25">
      <c r="A807" s="7">
        <v>795</v>
      </c>
      <c r="B807" s="6"/>
      <c r="C807" s="11"/>
      <c r="D807" s="220"/>
      <c r="E807" s="11"/>
      <c r="F807" s="205" t="str">
        <f t="shared" si="24"/>
        <v>N/A</v>
      </c>
      <c r="G807" s="6"/>
      <c r="AA807" s="14" t="str">
        <f t="shared" si="25"/>
        <v/>
      </c>
      <c r="AB807" s="14" t="str">
        <f>IF(LEN($AA807)=0,"N",IF(LEN($AA807)&gt;1,"Error -- Availability entered in an incorrect format",IF($AA807='Control Panel'!$F$36,$AA807,IF($AA807='Control Panel'!$F$37,$AA807,IF($AA807='Control Panel'!$F$38,$AA807,IF($AA807='Control Panel'!$F$39,$AA807,IF($AA807='Control Panel'!$F$40,$AA807,IF($AA807='Control Panel'!$F$41,$AA807,"Error -- Availability entered in an incorrect format"))))))))</f>
        <v>N</v>
      </c>
    </row>
    <row r="808" spans="1:28" s="14" customFormat="1" x14ac:dyDescent="0.25">
      <c r="A808" s="7">
        <v>796</v>
      </c>
      <c r="B808" s="6"/>
      <c r="C808" s="11"/>
      <c r="D808" s="220"/>
      <c r="E808" s="11"/>
      <c r="F808" s="205" t="str">
        <f t="shared" si="24"/>
        <v>N/A</v>
      </c>
      <c r="G808" s="6"/>
      <c r="AA808" s="14" t="str">
        <f t="shared" si="25"/>
        <v/>
      </c>
      <c r="AB808" s="14" t="str">
        <f>IF(LEN($AA808)=0,"N",IF(LEN($AA808)&gt;1,"Error -- Availability entered in an incorrect format",IF($AA808='Control Panel'!$F$36,$AA808,IF($AA808='Control Panel'!$F$37,$AA808,IF($AA808='Control Panel'!$F$38,$AA808,IF($AA808='Control Panel'!$F$39,$AA808,IF($AA808='Control Panel'!$F$40,$AA808,IF($AA808='Control Panel'!$F$41,$AA808,"Error -- Availability entered in an incorrect format"))))))))</f>
        <v>N</v>
      </c>
    </row>
    <row r="809" spans="1:28" s="14" customFormat="1" x14ac:dyDescent="0.25">
      <c r="A809" s="7">
        <v>797</v>
      </c>
      <c r="B809" s="6"/>
      <c r="C809" s="11"/>
      <c r="D809" s="220"/>
      <c r="E809" s="11"/>
      <c r="F809" s="205" t="str">
        <f t="shared" si="24"/>
        <v>N/A</v>
      </c>
      <c r="G809" s="6"/>
      <c r="AA809" s="14" t="str">
        <f t="shared" si="25"/>
        <v/>
      </c>
      <c r="AB809" s="14" t="str">
        <f>IF(LEN($AA809)=0,"N",IF(LEN($AA809)&gt;1,"Error -- Availability entered in an incorrect format",IF($AA809='Control Panel'!$F$36,$AA809,IF($AA809='Control Panel'!$F$37,$AA809,IF($AA809='Control Panel'!$F$38,$AA809,IF($AA809='Control Panel'!$F$39,$AA809,IF($AA809='Control Panel'!$F$40,$AA809,IF($AA809='Control Panel'!$F$41,$AA809,"Error -- Availability entered in an incorrect format"))))))))</f>
        <v>N</v>
      </c>
    </row>
    <row r="810" spans="1:28" s="14" customFormat="1" x14ac:dyDescent="0.25">
      <c r="A810" s="7">
        <v>798</v>
      </c>
      <c r="B810" s="6"/>
      <c r="C810" s="11"/>
      <c r="D810" s="220"/>
      <c r="E810" s="11"/>
      <c r="F810" s="205" t="str">
        <f t="shared" si="24"/>
        <v>N/A</v>
      </c>
      <c r="G810" s="6"/>
      <c r="AA810" s="14" t="str">
        <f t="shared" si="25"/>
        <v/>
      </c>
      <c r="AB810" s="14" t="str">
        <f>IF(LEN($AA810)=0,"N",IF(LEN($AA810)&gt;1,"Error -- Availability entered in an incorrect format",IF($AA810='Control Panel'!$F$36,$AA810,IF($AA810='Control Panel'!$F$37,$AA810,IF($AA810='Control Panel'!$F$38,$AA810,IF($AA810='Control Panel'!$F$39,$AA810,IF($AA810='Control Panel'!$F$40,$AA810,IF($AA810='Control Panel'!$F$41,$AA810,"Error -- Availability entered in an incorrect format"))))))))</f>
        <v>N</v>
      </c>
    </row>
    <row r="811" spans="1:28" s="14" customFormat="1" x14ac:dyDescent="0.25">
      <c r="A811" s="7">
        <v>799</v>
      </c>
      <c r="B811" s="6"/>
      <c r="C811" s="11"/>
      <c r="D811" s="220"/>
      <c r="E811" s="11"/>
      <c r="F811" s="205" t="str">
        <f t="shared" si="24"/>
        <v>N/A</v>
      </c>
      <c r="G811" s="6"/>
      <c r="AA811" s="14" t="str">
        <f t="shared" si="25"/>
        <v/>
      </c>
      <c r="AB811" s="14" t="str">
        <f>IF(LEN($AA811)=0,"N",IF(LEN($AA811)&gt;1,"Error -- Availability entered in an incorrect format",IF($AA811='Control Panel'!$F$36,$AA811,IF($AA811='Control Panel'!$F$37,$AA811,IF($AA811='Control Panel'!$F$38,$AA811,IF($AA811='Control Panel'!$F$39,$AA811,IF($AA811='Control Panel'!$F$40,$AA811,IF($AA811='Control Panel'!$F$41,$AA811,"Error -- Availability entered in an incorrect format"))))))))</f>
        <v>N</v>
      </c>
    </row>
    <row r="812" spans="1:28" s="14" customFormat="1" x14ac:dyDescent="0.25">
      <c r="A812" s="7">
        <v>800</v>
      </c>
      <c r="B812" s="6"/>
      <c r="C812" s="11"/>
      <c r="D812" s="220"/>
      <c r="E812" s="11"/>
      <c r="F812" s="205" t="str">
        <f t="shared" si="24"/>
        <v>N/A</v>
      </c>
      <c r="G812" s="6"/>
      <c r="AA812" s="14" t="str">
        <f t="shared" si="25"/>
        <v/>
      </c>
      <c r="AB812" s="14" t="str">
        <f>IF(LEN($AA812)=0,"N",IF(LEN($AA812)&gt;1,"Error -- Availability entered in an incorrect format",IF($AA812='Control Panel'!$F$36,$AA812,IF($AA812='Control Panel'!$F$37,$AA812,IF($AA812='Control Panel'!$F$38,$AA812,IF($AA812='Control Panel'!$F$39,$AA812,IF($AA812='Control Panel'!$F$40,$AA812,IF($AA812='Control Panel'!$F$41,$AA812,"Error -- Availability entered in an incorrect format"))))))))</f>
        <v>N</v>
      </c>
    </row>
    <row r="813" spans="1:28" s="14" customFormat="1" x14ac:dyDescent="0.25">
      <c r="A813" s="7">
        <v>801</v>
      </c>
      <c r="B813" s="6"/>
      <c r="C813" s="11"/>
      <c r="D813" s="220"/>
      <c r="E813" s="11"/>
      <c r="F813" s="205" t="str">
        <f t="shared" si="24"/>
        <v>N/A</v>
      </c>
      <c r="G813" s="6"/>
      <c r="AA813" s="14" t="str">
        <f t="shared" si="25"/>
        <v/>
      </c>
      <c r="AB813" s="14" t="str">
        <f>IF(LEN($AA813)=0,"N",IF(LEN($AA813)&gt;1,"Error -- Availability entered in an incorrect format",IF($AA813='Control Panel'!$F$36,$AA813,IF($AA813='Control Panel'!$F$37,$AA813,IF($AA813='Control Panel'!$F$38,$AA813,IF($AA813='Control Panel'!$F$39,$AA813,IF($AA813='Control Panel'!$F$40,$AA813,IF($AA813='Control Panel'!$F$41,$AA813,"Error -- Availability entered in an incorrect format"))))))))</f>
        <v>N</v>
      </c>
    </row>
    <row r="814" spans="1:28" s="14" customFormat="1" x14ac:dyDescent="0.25">
      <c r="A814" s="7">
        <v>802</v>
      </c>
      <c r="B814" s="6"/>
      <c r="C814" s="11"/>
      <c r="D814" s="220"/>
      <c r="E814" s="11"/>
      <c r="F814" s="205" t="str">
        <f t="shared" si="24"/>
        <v>N/A</v>
      </c>
      <c r="G814" s="6"/>
      <c r="AA814" s="14" t="str">
        <f t="shared" si="25"/>
        <v/>
      </c>
      <c r="AB814" s="14" t="str">
        <f>IF(LEN($AA814)=0,"N",IF(LEN($AA814)&gt;1,"Error -- Availability entered in an incorrect format",IF($AA814='Control Panel'!$F$36,$AA814,IF($AA814='Control Panel'!$F$37,$AA814,IF($AA814='Control Panel'!$F$38,$AA814,IF($AA814='Control Panel'!$F$39,$AA814,IF($AA814='Control Panel'!$F$40,$AA814,IF($AA814='Control Panel'!$F$41,$AA814,"Error -- Availability entered in an incorrect format"))))))))</f>
        <v>N</v>
      </c>
    </row>
    <row r="815" spans="1:28" s="14" customFormat="1" x14ac:dyDescent="0.25">
      <c r="A815" s="7">
        <v>803</v>
      </c>
      <c r="B815" s="6"/>
      <c r="C815" s="11"/>
      <c r="D815" s="220"/>
      <c r="E815" s="11"/>
      <c r="F815" s="205" t="str">
        <f t="shared" si="24"/>
        <v>N/A</v>
      </c>
      <c r="G815" s="6"/>
      <c r="AA815" s="14" t="str">
        <f t="shared" si="25"/>
        <v/>
      </c>
      <c r="AB815" s="14" t="str">
        <f>IF(LEN($AA815)=0,"N",IF(LEN($AA815)&gt;1,"Error -- Availability entered in an incorrect format",IF($AA815='Control Panel'!$F$36,$AA815,IF($AA815='Control Panel'!$F$37,$AA815,IF($AA815='Control Panel'!$F$38,$AA815,IF($AA815='Control Panel'!$F$39,$AA815,IF($AA815='Control Panel'!$F$40,$AA815,IF($AA815='Control Panel'!$F$41,$AA815,"Error -- Availability entered in an incorrect format"))))))))</f>
        <v>N</v>
      </c>
    </row>
    <row r="816" spans="1:28" s="14" customFormat="1" x14ac:dyDescent="0.25">
      <c r="A816" s="7">
        <v>804</v>
      </c>
      <c r="B816" s="6"/>
      <c r="C816" s="11"/>
      <c r="D816" s="220"/>
      <c r="E816" s="11"/>
      <c r="F816" s="205" t="str">
        <f t="shared" si="24"/>
        <v>N/A</v>
      </c>
      <c r="G816" s="6"/>
      <c r="AA816" s="14" t="str">
        <f t="shared" si="25"/>
        <v/>
      </c>
      <c r="AB816" s="14" t="str">
        <f>IF(LEN($AA816)=0,"N",IF(LEN($AA816)&gt;1,"Error -- Availability entered in an incorrect format",IF($AA816='Control Panel'!$F$36,$AA816,IF($AA816='Control Panel'!$F$37,$AA816,IF($AA816='Control Panel'!$F$38,$AA816,IF($AA816='Control Panel'!$F$39,$AA816,IF($AA816='Control Panel'!$F$40,$AA816,IF($AA816='Control Panel'!$F$41,$AA816,"Error -- Availability entered in an incorrect format"))))))))</f>
        <v>N</v>
      </c>
    </row>
    <row r="817" spans="1:28" s="14" customFormat="1" x14ac:dyDescent="0.25">
      <c r="A817" s="7">
        <v>805</v>
      </c>
      <c r="B817" s="6"/>
      <c r="C817" s="11"/>
      <c r="D817" s="220"/>
      <c r="E817" s="11"/>
      <c r="F817" s="205" t="str">
        <f t="shared" si="24"/>
        <v>N/A</v>
      </c>
      <c r="G817" s="6"/>
      <c r="AA817" s="14" t="str">
        <f t="shared" si="25"/>
        <v/>
      </c>
      <c r="AB817" s="14" t="str">
        <f>IF(LEN($AA817)=0,"N",IF(LEN($AA817)&gt;1,"Error -- Availability entered in an incorrect format",IF($AA817='Control Panel'!$F$36,$AA817,IF($AA817='Control Panel'!$F$37,$AA817,IF($AA817='Control Panel'!$F$38,$AA817,IF($AA817='Control Panel'!$F$39,$AA817,IF($AA817='Control Panel'!$F$40,$AA817,IF($AA817='Control Panel'!$F$41,$AA817,"Error -- Availability entered in an incorrect format"))))))))</f>
        <v>N</v>
      </c>
    </row>
    <row r="818" spans="1:28" s="14" customFormat="1" x14ac:dyDescent="0.25">
      <c r="A818" s="7">
        <v>806</v>
      </c>
      <c r="B818" s="6"/>
      <c r="C818" s="11"/>
      <c r="D818" s="220"/>
      <c r="E818" s="11"/>
      <c r="F818" s="205" t="str">
        <f t="shared" si="24"/>
        <v>N/A</v>
      </c>
      <c r="G818" s="6"/>
      <c r="AA818" s="14" t="str">
        <f t="shared" si="25"/>
        <v/>
      </c>
      <c r="AB818" s="14" t="str">
        <f>IF(LEN($AA818)=0,"N",IF(LEN($AA818)&gt;1,"Error -- Availability entered in an incorrect format",IF($AA818='Control Panel'!$F$36,$AA818,IF($AA818='Control Panel'!$F$37,$AA818,IF($AA818='Control Panel'!$F$38,$AA818,IF($AA818='Control Panel'!$F$39,$AA818,IF($AA818='Control Panel'!$F$40,$AA818,IF($AA818='Control Panel'!$F$41,$AA818,"Error -- Availability entered in an incorrect format"))))))))</f>
        <v>N</v>
      </c>
    </row>
    <row r="819" spans="1:28" s="14" customFormat="1" x14ac:dyDescent="0.25">
      <c r="A819" s="7">
        <v>807</v>
      </c>
      <c r="B819" s="6"/>
      <c r="C819" s="11"/>
      <c r="D819" s="220"/>
      <c r="E819" s="11"/>
      <c r="F819" s="205" t="str">
        <f t="shared" si="24"/>
        <v>N/A</v>
      </c>
      <c r="G819" s="6"/>
      <c r="AA819" s="14" t="str">
        <f t="shared" si="25"/>
        <v/>
      </c>
      <c r="AB819" s="14" t="str">
        <f>IF(LEN($AA819)=0,"N",IF(LEN($AA819)&gt;1,"Error -- Availability entered in an incorrect format",IF($AA819='Control Panel'!$F$36,$AA819,IF($AA819='Control Panel'!$F$37,$AA819,IF($AA819='Control Panel'!$F$38,$AA819,IF($AA819='Control Panel'!$F$39,$AA819,IF($AA819='Control Panel'!$F$40,$AA819,IF($AA819='Control Panel'!$F$41,$AA819,"Error -- Availability entered in an incorrect format"))))))))</f>
        <v>N</v>
      </c>
    </row>
    <row r="820" spans="1:28" s="14" customFormat="1" x14ac:dyDescent="0.25">
      <c r="A820" s="7">
        <v>808</v>
      </c>
      <c r="B820" s="6"/>
      <c r="C820" s="11"/>
      <c r="D820" s="220"/>
      <c r="E820" s="11"/>
      <c r="F820" s="205" t="str">
        <f t="shared" si="24"/>
        <v>N/A</v>
      </c>
      <c r="G820" s="6"/>
      <c r="AA820" s="14" t="str">
        <f t="shared" si="25"/>
        <v/>
      </c>
      <c r="AB820" s="14" t="str">
        <f>IF(LEN($AA820)=0,"N",IF(LEN($AA820)&gt;1,"Error -- Availability entered in an incorrect format",IF($AA820='Control Panel'!$F$36,$AA820,IF($AA820='Control Panel'!$F$37,$AA820,IF($AA820='Control Panel'!$F$38,$AA820,IF($AA820='Control Panel'!$F$39,$AA820,IF($AA820='Control Panel'!$F$40,$AA820,IF($AA820='Control Panel'!$F$41,$AA820,"Error -- Availability entered in an incorrect format"))))))))</f>
        <v>N</v>
      </c>
    </row>
    <row r="821" spans="1:28" s="14" customFormat="1" x14ac:dyDescent="0.25">
      <c r="A821" s="7">
        <v>809</v>
      </c>
      <c r="B821" s="6"/>
      <c r="C821" s="11"/>
      <c r="D821" s="220"/>
      <c r="E821" s="11"/>
      <c r="F821" s="205" t="str">
        <f t="shared" si="24"/>
        <v>N/A</v>
      </c>
      <c r="G821" s="6"/>
      <c r="AA821" s="14" t="str">
        <f t="shared" si="25"/>
        <v/>
      </c>
      <c r="AB821" s="14" t="str">
        <f>IF(LEN($AA821)=0,"N",IF(LEN($AA821)&gt;1,"Error -- Availability entered in an incorrect format",IF($AA821='Control Panel'!$F$36,$AA821,IF($AA821='Control Panel'!$F$37,$AA821,IF($AA821='Control Panel'!$F$38,$AA821,IF($AA821='Control Panel'!$F$39,$AA821,IF($AA821='Control Panel'!$F$40,$AA821,IF($AA821='Control Panel'!$F$41,$AA821,"Error -- Availability entered in an incorrect format"))))))))</f>
        <v>N</v>
      </c>
    </row>
    <row r="822" spans="1:28" s="14" customFormat="1" x14ac:dyDescent="0.25">
      <c r="A822" s="7">
        <v>810</v>
      </c>
      <c r="B822" s="6"/>
      <c r="C822" s="11"/>
      <c r="D822" s="220"/>
      <c r="E822" s="11"/>
      <c r="F822" s="205" t="str">
        <f t="shared" si="24"/>
        <v>N/A</v>
      </c>
      <c r="G822" s="6"/>
      <c r="AA822" s="14" t="str">
        <f t="shared" si="25"/>
        <v/>
      </c>
      <c r="AB822" s="14" t="str">
        <f>IF(LEN($AA822)=0,"N",IF(LEN($AA822)&gt;1,"Error -- Availability entered in an incorrect format",IF($AA822='Control Panel'!$F$36,$AA822,IF($AA822='Control Panel'!$F$37,$AA822,IF($AA822='Control Panel'!$F$38,$AA822,IF($AA822='Control Panel'!$F$39,$AA822,IF($AA822='Control Panel'!$F$40,$AA822,IF($AA822='Control Panel'!$F$41,$AA822,"Error -- Availability entered in an incorrect format"))))))))</f>
        <v>N</v>
      </c>
    </row>
    <row r="823" spans="1:28" s="14" customFormat="1" x14ac:dyDescent="0.25">
      <c r="A823" s="7">
        <v>811</v>
      </c>
      <c r="B823" s="6"/>
      <c r="C823" s="11"/>
      <c r="D823" s="220"/>
      <c r="E823" s="11"/>
      <c r="F823" s="205" t="str">
        <f t="shared" si="24"/>
        <v>N/A</v>
      </c>
      <c r="G823" s="6"/>
      <c r="AA823" s="14" t="str">
        <f t="shared" si="25"/>
        <v/>
      </c>
      <c r="AB823" s="14" t="str">
        <f>IF(LEN($AA823)=0,"N",IF(LEN($AA823)&gt;1,"Error -- Availability entered in an incorrect format",IF($AA823='Control Panel'!$F$36,$AA823,IF($AA823='Control Panel'!$F$37,$AA823,IF($AA823='Control Panel'!$F$38,$AA823,IF($AA823='Control Panel'!$F$39,$AA823,IF($AA823='Control Panel'!$F$40,$AA823,IF($AA823='Control Panel'!$F$41,$AA823,"Error -- Availability entered in an incorrect format"))))))))</f>
        <v>N</v>
      </c>
    </row>
    <row r="824" spans="1:28" s="14" customFormat="1" x14ac:dyDescent="0.25">
      <c r="A824" s="7">
        <v>812</v>
      </c>
      <c r="B824" s="6"/>
      <c r="C824" s="11"/>
      <c r="D824" s="220"/>
      <c r="E824" s="11"/>
      <c r="F824" s="205" t="str">
        <f t="shared" si="24"/>
        <v>N/A</v>
      </c>
      <c r="G824" s="6"/>
      <c r="AA824" s="14" t="str">
        <f t="shared" si="25"/>
        <v/>
      </c>
      <c r="AB824" s="14" t="str">
        <f>IF(LEN($AA824)=0,"N",IF(LEN($AA824)&gt;1,"Error -- Availability entered in an incorrect format",IF($AA824='Control Panel'!$F$36,$AA824,IF($AA824='Control Panel'!$F$37,$AA824,IF($AA824='Control Panel'!$F$38,$AA824,IF($AA824='Control Panel'!$F$39,$AA824,IF($AA824='Control Panel'!$F$40,$AA824,IF($AA824='Control Panel'!$F$41,$AA824,"Error -- Availability entered in an incorrect format"))))))))</f>
        <v>N</v>
      </c>
    </row>
    <row r="825" spans="1:28" s="14" customFormat="1" x14ac:dyDescent="0.25">
      <c r="A825" s="7">
        <v>813</v>
      </c>
      <c r="B825" s="6"/>
      <c r="C825" s="11"/>
      <c r="D825" s="220"/>
      <c r="E825" s="11"/>
      <c r="F825" s="205" t="str">
        <f t="shared" si="24"/>
        <v>N/A</v>
      </c>
      <c r="G825" s="6"/>
      <c r="AA825" s="14" t="str">
        <f t="shared" si="25"/>
        <v/>
      </c>
      <c r="AB825" s="14" t="str">
        <f>IF(LEN($AA825)=0,"N",IF(LEN($AA825)&gt;1,"Error -- Availability entered in an incorrect format",IF($AA825='Control Panel'!$F$36,$AA825,IF($AA825='Control Panel'!$F$37,$AA825,IF($AA825='Control Panel'!$F$38,$AA825,IF($AA825='Control Panel'!$F$39,$AA825,IF($AA825='Control Panel'!$F$40,$AA825,IF($AA825='Control Panel'!$F$41,$AA825,"Error -- Availability entered in an incorrect format"))))))))</f>
        <v>N</v>
      </c>
    </row>
    <row r="826" spans="1:28" s="14" customFormat="1" x14ac:dyDescent="0.25">
      <c r="A826" s="7">
        <v>814</v>
      </c>
      <c r="B826" s="6"/>
      <c r="C826" s="11"/>
      <c r="D826" s="220"/>
      <c r="E826" s="11"/>
      <c r="F826" s="205" t="str">
        <f t="shared" si="24"/>
        <v>N/A</v>
      </c>
      <c r="G826" s="6"/>
      <c r="AA826" s="14" t="str">
        <f t="shared" si="25"/>
        <v/>
      </c>
      <c r="AB826" s="14" t="str">
        <f>IF(LEN($AA826)=0,"N",IF(LEN($AA826)&gt;1,"Error -- Availability entered in an incorrect format",IF($AA826='Control Panel'!$F$36,$AA826,IF($AA826='Control Panel'!$F$37,$AA826,IF($AA826='Control Panel'!$F$38,$AA826,IF($AA826='Control Panel'!$F$39,$AA826,IF($AA826='Control Panel'!$F$40,$AA826,IF($AA826='Control Panel'!$F$41,$AA826,"Error -- Availability entered in an incorrect format"))))))))</f>
        <v>N</v>
      </c>
    </row>
    <row r="827" spans="1:28" s="14" customFormat="1" x14ac:dyDescent="0.25">
      <c r="A827" s="7">
        <v>815</v>
      </c>
      <c r="B827" s="6"/>
      <c r="C827" s="11"/>
      <c r="D827" s="220"/>
      <c r="E827" s="11"/>
      <c r="F827" s="205" t="str">
        <f t="shared" si="24"/>
        <v>N/A</v>
      </c>
      <c r="G827" s="6"/>
      <c r="AA827" s="14" t="str">
        <f t="shared" si="25"/>
        <v/>
      </c>
      <c r="AB827" s="14" t="str">
        <f>IF(LEN($AA827)=0,"N",IF(LEN($AA827)&gt;1,"Error -- Availability entered in an incorrect format",IF($AA827='Control Panel'!$F$36,$AA827,IF($AA827='Control Panel'!$F$37,$AA827,IF($AA827='Control Panel'!$F$38,$AA827,IF($AA827='Control Panel'!$F$39,$AA827,IF($AA827='Control Panel'!$F$40,$AA827,IF($AA827='Control Panel'!$F$41,$AA827,"Error -- Availability entered in an incorrect format"))))))))</f>
        <v>N</v>
      </c>
    </row>
    <row r="828" spans="1:28" s="14" customFormat="1" x14ac:dyDescent="0.25">
      <c r="A828" s="7">
        <v>816</v>
      </c>
      <c r="B828" s="6"/>
      <c r="C828" s="11"/>
      <c r="D828" s="220"/>
      <c r="E828" s="11"/>
      <c r="F828" s="205" t="str">
        <f t="shared" si="24"/>
        <v>N/A</v>
      </c>
      <c r="G828" s="6"/>
      <c r="AA828" s="14" t="str">
        <f t="shared" si="25"/>
        <v/>
      </c>
      <c r="AB828" s="14" t="str">
        <f>IF(LEN($AA828)=0,"N",IF(LEN($AA828)&gt;1,"Error -- Availability entered in an incorrect format",IF($AA828='Control Panel'!$F$36,$AA828,IF($AA828='Control Panel'!$F$37,$AA828,IF($AA828='Control Panel'!$F$38,$AA828,IF($AA828='Control Panel'!$F$39,$AA828,IF($AA828='Control Panel'!$F$40,$AA828,IF($AA828='Control Panel'!$F$41,$AA828,"Error -- Availability entered in an incorrect format"))))))))</f>
        <v>N</v>
      </c>
    </row>
    <row r="829" spans="1:28" s="14" customFormat="1" x14ac:dyDescent="0.25">
      <c r="A829" s="7">
        <v>817</v>
      </c>
      <c r="B829" s="6"/>
      <c r="C829" s="11"/>
      <c r="D829" s="220"/>
      <c r="E829" s="11"/>
      <c r="F829" s="205" t="str">
        <f t="shared" si="24"/>
        <v>N/A</v>
      </c>
      <c r="G829" s="6"/>
      <c r="AA829" s="14" t="str">
        <f t="shared" si="25"/>
        <v/>
      </c>
      <c r="AB829" s="14" t="str">
        <f>IF(LEN($AA829)=0,"N",IF(LEN($AA829)&gt;1,"Error -- Availability entered in an incorrect format",IF($AA829='Control Panel'!$F$36,$AA829,IF($AA829='Control Panel'!$F$37,$AA829,IF($AA829='Control Panel'!$F$38,$AA829,IF($AA829='Control Panel'!$F$39,$AA829,IF($AA829='Control Panel'!$F$40,$AA829,IF($AA829='Control Panel'!$F$41,$AA829,"Error -- Availability entered in an incorrect format"))))))))</f>
        <v>N</v>
      </c>
    </row>
    <row r="830" spans="1:28" s="14" customFormat="1" x14ac:dyDescent="0.25">
      <c r="A830" s="7">
        <v>818</v>
      </c>
      <c r="B830" s="6"/>
      <c r="C830" s="11"/>
      <c r="D830" s="220"/>
      <c r="E830" s="11"/>
      <c r="F830" s="205" t="str">
        <f t="shared" si="24"/>
        <v>N/A</v>
      </c>
      <c r="G830" s="6"/>
      <c r="AA830" s="14" t="str">
        <f t="shared" si="25"/>
        <v/>
      </c>
      <c r="AB830" s="14" t="str">
        <f>IF(LEN($AA830)=0,"N",IF(LEN($AA830)&gt;1,"Error -- Availability entered in an incorrect format",IF($AA830='Control Panel'!$F$36,$AA830,IF($AA830='Control Panel'!$F$37,$AA830,IF($AA830='Control Panel'!$F$38,$AA830,IF($AA830='Control Panel'!$F$39,$AA830,IF($AA830='Control Panel'!$F$40,$AA830,IF($AA830='Control Panel'!$F$41,$AA830,"Error -- Availability entered in an incorrect format"))))))))</f>
        <v>N</v>
      </c>
    </row>
    <row r="831" spans="1:28" s="14" customFormat="1" x14ac:dyDescent="0.25">
      <c r="A831" s="7">
        <v>819</v>
      </c>
      <c r="B831" s="6"/>
      <c r="C831" s="11"/>
      <c r="D831" s="220"/>
      <c r="E831" s="11"/>
      <c r="F831" s="205" t="str">
        <f t="shared" si="24"/>
        <v>N/A</v>
      </c>
      <c r="G831" s="6"/>
      <c r="AA831" s="14" t="str">
        <f t="shared" si="25"/>
        <v/>
      </c>
      <c r="AB831" s="14" t="str">
        <f>IF(LEN($AA831)=0,"N",IF(LEN($AA831)&gt;1,"Error -- Availability entered in an incorrect format",IF($AA831='Control Panel'!$F$36,$AA831,IF($AA831='Control Panel'!$F$37,$AA831,IF($AA831='Control Panel'!$F$38,$AA831,IF($AA831='Control Panel'!$F$39,$AA831,IF($AA831='Control Panel'!$F$40,$AA831,IF($AA831='Control Panel'!$F$41,$AA831,"Error -- Availability entered in an incorrect format"))))))))</f>
        <v>N</v>
      </c>
    </row>
    <row r="832" spans="1:28" s="14" customFormat="1" x14ac:dyDescent="0.25">
      <c r="A832" s="7">
        <v>820</v>
      </c>
      <c r="B832" s="6"/>
      <c r="C832" s="11"/>
      <c r="D832" s="220"/>
      <c r="E832" s="11"/>
      <c r="F832" s="205" t="str">
        <f t="shared" si="24"/>
        <v>N/A</v>
      </c>
      <c r="G832" s="6"/>
      <c r="AA832" s="14" t="str">
        <f t="shared" si="25"/>
        <v/>
      </c>
      <c r="AB832" s="14" t="str">
        <f>IF(LEN($AA832)=0,"N",IF(LEN($AA832)&gt;1,"Error -- Availability entered in an incorrect format",IF($AA832='Control Panel'!$F$36,$AA832,IF($AA832='Control Panel'!$F$37,$AA832,IF($AA832='Control Panel'!$F$38,$AA832,IF($AA832='Control Panel'!$F$39,$AA832,IF($AA832='Control Panel'!$F$40,$AA832,IF($AA832='Control Panel'!$F$41,$AA832,"Error -- Availability entered in an incorrect format"))))))))</f>
        <v>N</v>
      </c>
    </row>
    <row r="833" spans="1:28" s="14" customFormat="1" x14ac:dyDescent="0.25">
      <c r="A833" s="7">
        <v>821</v>
      </c>
      <c r="B833" s="6"/>
      <c r="C833" s="11"/>
      <c r="D833" s="220"/>
      <c r="E833" s="11"/>
      <c r="F833" s="205" t="str">
        <f t="shared" si="24"/>
        <v>N/A</v>
      </c>
      <c r="G833" s="6"/>
      <c r="AA833" s="14" t="str">
        <f t="shared" si="25"/>
        <v/>
      </c>
      <c r="AB833" s="14" t="str">
        <f>IF(LEN($AA833)=0,"N",IF(LEN($AA833)&gt;1,"Error -- Availability entered in an incorrect format",IF($AA833='Control Panel'!$F$36,$AA833,IF($AA833='Control Panel'!$F$37,$AA833,IF($AA833='Control Panel'!$F$38,$AA833,IF($AA833='Control Panel'!$F$39,$AA833,IF($AA833='Control Panel'!$F$40,$AA833,IF($AA833='Control Panel'!$F$41,$AA833,"Error -- Availability entered in an incorrect format"))))))))</f>
        <v>N</v>
      </c>
    </row>
    <row r="834" spans="1:28" s="14" customFormat="1" x14ac:dyDescent="0.25">
      <c r="A834" s="7">
        <v>822</v>
      </c>
      <c r="B834" s="6"/>
      <c r="C834" s="11"/>
      <c r="D834" s="220"/>
      <c r="E834" s="11"/>
      <c r="F834" s="205" t="str">
        <f t="shared" si="24"/>
        <v>N/A</v>
      </c>
      <c r="G834" s="6"/>
      <c r="AA834" s="14" t="str">
        <f t="shared" si="25"/>
        <v/>
      </c>
      <c r="AB834" s="14" t="str">
        <f>IF(LEN($AA834)=0,"N",IF(LEN($AA834)&gt;1,"Error -- Availability entered in an incorrect format",IF($AA834='Control Panel'!$F$36,$AA834,IF($AA834='Control Panel'!$F$37,$AA834,IF($AA834='Control Panel'!$F$38,$AA834,IF($AA834='Control Panel'!$F$39,$AA834,IF($AA834='Control Panel'!$F$40,$AA834,IF($AA834='Control Panel'!$F$41,$AA834,"Error -- Availability entered in an incorrect format"))))))))</f>
        <v>N</v>
      </c>
    </row>
    <row r="835" spans="1:28" s="14" customFormat="1" x14ac:dyDescent="0.25">
      <c r="A835" s="7">
        <v>823</v>
      </c>
      <c r="B835" s="6"/>
      <c r="C835" s="11"/>
      <c r="D835" s="220"/>
      <c r="E835" s="11"/>
      <c r="F835" s="205" t="str">
        <f t="shared" si="24"/>
        <v>N/A</v>
      </c>
      <c r="G835" s="6"/>
      <c r="AA835" s="14" t="str">
        <f t="shared" si="25"/>
        <v/>
      </c>
      <c r="AB835" s="14" t="str">
        <f>IF(LEN($AA835)=0,"N",IF(LEN($AA835)&gt;1,"Error -- Availability entered in an incorrect format",IF($AA835='Control Panel'!$F$36,$AA835,IF($AA835='Control Panel'!$F$37,$AA835,IF($AA835='Control Panel'!$F$38,$AA835,IF($AA835='Control Panel'!$F$39,$AA835,IF($AA835='Control Panel'!$F$40,$AA835,IF($AA835='Control Panel'!$F$41,$AA835,"Error -- Availability entered in an incorrect format"))))))))</f>
        <v>N</v>
      </c>
    </row>
    <row r="836" spans="1:28" s="14" customFormat="1" x14ac:dyDescent="0.25">
      <c r="A836" s="7">
        <v>824</v>
      </c>
      <c r="B836" s="6"/>
      <c r="C836" s="11"/>
      <c r="D836" s="220"/>
      <c r="E836" s="11"/>
      <c r="F836" s="205" t="str">
        <f t="shared" si="24"/>
        <v>N/A</v>
      </c>
      <c r="G836" s="6"/>
      <c r="AA836" s="14" t="str">
        <f t="shared" si="25"/>
        <v/>
      </c>
      <c r="AB836" s="14" t="str">
        <f>IF(LEN($AA836)=0,"N",IF(LEN($AA836)&gt;1,"Error -- Availability entered in an incorrect format",IF($AA836='Control Panel'!$F$36,$AA836,IF($AA836='Control Panel'!$F$37,$AA836,IF($AA836='Control Panel'!$F$38,$AA836,IF($AA836='Control Panel'!$F$39,$AA836,IF($AA836='Control Panel'!$F$40,$AA836,IF($AA836='Control Panel'!$F$41,$AA836,"Error -- Availability entered in an incorrect format"))))))))</f>
        <v>N</v>
      </c>
    </row>
    <row r="837" spans="1:28" s="14" customFormat="1" x14ac:dyDescent="0.25">
      <c r="A837" s="7">
        <v>825</v>
      </c>
      <c r="B837" s="6"/>
      <c r="C837" s="11"/>
      <c r="D837" s="220"/>
      <c r="E837" s="11"/>
      <c r="F837" s="205" t="str">
        <f t="shared" si="24"/>
        <v>N/A</v>
      </c>
      <c r="G837" s="6"/>
      <c r="AA837" s="14" t="str">
        <f t="shared" si="25"/>
        <v/>
      </c>
      <c r="AB837" s="14" t="str">
        <f>IF(LEN($AA837)=0,"N",IF(LEN($AA837)&gt;1,"Error -- Availability entered in an incorrect format",IF($AA837='Control Panel'!$F$36,$AA837,IF($AA837='Control Panel'!$F$37,$AA837,IF($AA837='Control Panel'!$F$38,$AA837,IF($AA837='Control Panel'!$F$39,$AA837,IF($AA837='Control Panel'!$F$40,$AA837,IF($AA837='Control Panel'!$F$41,$AA837,"Error -- Availability entered in an incorrect format"))))))))</f>
        <v>N</v>
      </c>
    </row>
    <row r="838" spans="1:28" s="14" customFormat="1" x14ac:dyDescent="0.25">
      <c r="A838" s="7">
        <v>826</v>
      </c>
      <c r="B838" s="6"/>
      <c r="C838" s="11"/>
      <c r="D838" s="220"/>
      <c r="E838" s="11"/>
      <c r="F838" s="205" t="str">
        <f t="shared" si="24"/>
        <v>N/A</v>
      </c>
      <c r="G838" s="6"/>
      <c r="AA838" s="14" t="str">
        <f t="shared" si="25"/>
        <v/>
      </c>
      <c r="AB838" s="14" t="str">
        <f>IF(LEN($AA838)=0,"N",IF(LEN($AA838)&gt;1,"Error -- Availability entered in an incorrect format",IF($AA838='Control Panel'!$F$36,$AA838,IF($AA838='Control Panel'!$F$37,$AA838,IF($AA838='Control Panel'!$F$38,$AA838,IF($AA838='Control Panel'!$F$39,$AA838,IF($AA838='Control Panel'!$F$40,$AA838,IF($AA838='Control Panel'!$F$41,$AA838,"Error -- Availability entered in an incorrect format"))))))))</f>
        <v>N</v>
      </c>
    </row>
    <row r="839" spans="1:28" s="14" customFormat="1" x14ac:dyDescent="0.25">
      <c r="A839" s="7">
        <v>827</v>
      </c>
      <c r="B839" s="6"/>
      <c r="C839" s="11"/>
      <c r="D839" s="220"/>
      <c r="E839" s="11"/>
      <c r="F839" s="205" t="str">
        <f t="shared" si="24"/>
        <v>N/A</v>
      </c>
      <c r="G839" s="6"/>
      <c r="AA839" s="14" t="str">
        <f t="shared" si="25"/>
        <v/>
      </c>
      <c r="AB839" s="14" t="str">
        <f>IF(LEN($AA839)=0,"N",IF(LEN($AA839)&gt;1,"Error -- Availability entered in an incorrect format",IF($AA839='Control Panel'!$F$36,$AA839,IF($AA839='Control Panel'!$F$37,$AA839,IF($AA839='Control Panel'!$F$38,$AA839,IF($AA839='Control Panel'!$F$39,$AA839,IF($AA839='Control Panel'!$F$40,$AA839,IF($AA839='Control Panel'!$F$41,$AA839,"Error -- Availability entered in an incorrect format"))))))))</f>
        <v>N</v>
      </c>
    </row>
    <row r="840" spans="1:28" s="14" customFormat="1" x14ac:dyDescent="0.25">
      <c r="A840" s="7">
        <v>828</v>
      </c>
      <c r="B840" s="6"/>
      <c r="C840" s="11"/>
      <c r="D840" s="220"/>
      <c r="E840" s="11"/>
      <c r="F840" s="205" t="str">
        <f t="shared" si="24"/>
        <v>N/A</v>
      </c>
      <c r="G840" s="6"/>
      <c r="AA840" s="14" t="str">
        <f t="shared" si="25"/>
        <v/>
      </c>
      <c r="AB840" s="14" t="str">
        <f>IF(LEN($AA840)=0,"N",IF(LEN($AA840)&gt;1,"Error -- Availability entered in an incorrect format",IF($AA840='Control Panel'!$F$36,$AA840,IF($AA840='Control Panel'!$F$37,$AA840,IF($AA840='Control Panel'!$F$38,$AA840,IF($AA840='Control Panel'!$F$39,$AA840,IF($AA840='Control Panel'!$F$40,$AA840,IF($AA840='Control Panel'!$F$41,$AA840,"Error -- Availability entered in an incorrect format"))))))))</f>
        <v>N</v>
      </c>
    </row>
    <row r="841" spans="1:28" s="14" customFormat="1" x14ac:dyDescent="0.25">
      <c r="A841" s="7">
        <v>829</v>
      </c>
      <c r="B841" s="6"/>
      <c r="C841" s="11"/>
      <c r="D841" s="220"/>
      <c r="E841" s="11"/>
      <c r="F841" s="205" t="str">
        <f t="shared" si="24"/>
        <v>N/A</v>
      </c>
      <c r="G841" s="6"/>
      <c r="AA841" s="14" t="str">
        <f t="shared" si="25"/>
        <v/>
      </c>
      <c r="AB841" s="14" t="str">
        <f>IF(LEN($AA841)=0,"N",IF(LEN($AA841)&gt;1,"Error -- Availability entered in an incorrect format",IF($AA841='Control Panel'!$F$36,$AA841,IF($AA841='Control Panel'!$F$37,$AA841,IF($AA841='Control Panel'!$F$38,$AA841,IF($AA841='Control Panel'!$F$39,$AA841,IF($AA841='Control Panel'!$F$40,$AA841,IF($AA841='Control Panel'!$F$41,$AA841,"Error -- Availability entered in an incorrect format"))))))))</f>
        <v>N</v>
      </c>
    </row>
    <row r="842" spans="1:28" s="14" customFormat="1" x14ac:dyDescent="0.25">
      <c r="A842" s="7">
        <v>830</v>
      </c>
      <c r="B842" s="6"/>
      <c r="C842" s="11"/>
      <c r="D842" s="220"/>
      <c r="E842" s="11"/>
      <c r="F842" s="205" t="str">
        <f t="shared" si="24"/>
        <v>N/A</v>
      </c>
      <c r="G842" s="6"/>
      <c r="AA842" s="14" t="str">
        <f t="shared" si="25"/>
        <v/>
      </c>
      <c r="AB842" s="14" t="str">
        <f>IF(LEN($AA842)=0,"N",IF(LEN($AA842)&gt;1,"Error -- Availability entered in an incorrect format",IF($AA842='Control Panel'!$F$36,$AA842,IF($AA842='Control Panel'!$F$37,$AA842,IF($AA842='Control Panel'!$F$38,$AA842,IF($AA842='Control Panel'!$F$39,$AA842,IF($AA842='Control Panel'!$F$40,$AA842,IF($AA842='Control Panel'!$F$41,$AA842,"Error -- Availability entered in an incorrect format"))))))))</f>
        <v>N</v>
      </c>
    </row>
    <row r="843" spans="1:28" s="14" customFormat="1" x14ac:dyDescent="0.25">
      <c r="A843" s="7">
        <v>831</v>
      </c>
      <c r="B843" s="6"/>
      <c r="C843" s="11"/>
      <c r="D843" s="220"/>
      <c r="E843" s="11"/>
      <c r="F843" s="205" t="str">
        <f t="shared" si="24"/>
        <v>N/A</v>
      </c>
      <c r="G843" s="6"/>
      <c r="AA843" s="14" t="str">
        <f t="shared" si="25"/>
        <v/>
      </c>
      <c r="AB843" s="14" t="str">
        <f>IF(LEN($AA843)=0,"N",IF(LEN($AA843)&gt;1,"Error -- Availability entered in an incorrect format",IF($AA843='Control Panel'!$F$36,$AA843,IF($AA843='Control Panel'!$F$37,$AA843,IF($AA843='Control Panel'!$F$38,$AA843,IF($AA843='Control Panel'!$F$39,$AA843,IF($AA843='Control Panel'!$F$40,$AA843,IF($AA843='Control Panel'!$F$41,$AA843,"Error -- Availability entered in an incorrect format"))))))))</f>
        <v>N</v>
      </c>
    </row>
    <row r="844" spans="1:28" s="14" customFormat="1" x14ac:dyDescent="0.25">
      <c r="A844" s="7">
        <v>832</v>
      </c>
      <c r="B844" s="6"/>
      <c r="C844" s="11"/>
      <c r="D844" s="220"/>
      <c r="E844" s="11"/>
      <c r="F844" s="205" t="str">
        <f t="shared" si="24"/>
        <v>N/A</v>
      </c>
      <c r="G844" s="6"/>
      <c r="AA844" s="14" t="str">
        <f t="shared" si="25"/>
        <v/>
      </c>
      <c r="AB844" s="14" t="str">
        <f>IF(LEN($AA844)=0,"N",IF(LEN($AA844)&gt;1,"Error -- Availability entered in an incorrect format",IF($AA844='Control Panel'!$F$36,$AA844,IF($AA844='Control Panel'!$F$37,$AA844,IF($AA844='Control Panel'!$F$38,$AA844,IF($AA844='Control Panel'!$F$39,$AA844,IF($AA844='Control Panel'!$F$40,$AA844,IF($AA844='Control Panel'!$F$41,$AA844,"Error -- Availability entered in an incorrect format"))))))))</f>
        <v>N</v>
      </c>
    </row>
    <row r="845" spans="1:28" s="14" customFormat="1" x14ac:dyDescent="0.25">
      <c r="A845" s="7">
        <v>833</v>
      </c>
      <c r="B845" s="6"/>
      <c r="C845" s="11"/>
      <c r="D845" s="220"/>
      <c r="E845" s="11"/>
      <c r="F845" s="205" t="str">
        <f t="shared" si="24"/>
        <v>N/A</v>
      </c>
      <c r="G845" s="6"/>
      <c r="AA845" s="14" t="str">
        <f t="shared" si="25"/>
        <v/>
      </c>
      <c r="AB845" s="14" t="str">
        <f>IF(LEN($AA845)=0,"N",IF(LEN($AA845)&gt;1,"Error -- Availability entered in an incorrect format",IF($AA845='Control Panel'!$F$36,$AA845,IF($AA845='Control Panel'!$F$37,$AA845,IF($AA845='Control Panel'!$F$38,$AA845,IF($AA845='Control Panel'!$F$39,$AA845,IF($AA845='Control Panel'!$F$40,$AA845,IF($AA845='Control Panel'!$F$41,$AA845,"Error -- Availability entered in an incorrect format"))))))))</f>
        <v>N</v>
      </c>
    </row>
    <row r="846" spans="1:28" s="14" customFormat="1" x14ac:dyDescent="0.25">
      <c r="A846" s="7">
        <v>834</v>
      </c>
      <c r="B846" s="6"/>
      <c r="C846" s="11"/>
      <c r="D846" s="220"/>
      <c r="E846" s="11"/>
      <c r="F846" s="205" t="str">
        <f t="shared" ref="F846:F909" si="26">IF($D$10=$A$9,"N/A",$D$10)</f>
        <v>N/A</v>
      </c>
      <c r="G846" s="6"/>
      <c r="AA846" s="14" t="str">
        <f t="shared" ref="AA846:AA909" si="27">TRIM($D846)</f>
        <v/>
      </c>
      <c r="AB846" s="14" t="str">
        <f>IF(LEN($AA846)=0,"N",IF(LEN($AA846)&gt;1,"Error -- Availability entered in an incorrect format",IF($AA846='Control Panel'!$F$36,$AA846,IF($AA846='Control Panel'!$F$37,$AA846,IF($AA846='Control Panel'!$F$38,$AA846,IF($AA846='Control Panel'!$F$39,$AA846,IF($AA846='Control Panel'!$F$40,$AA846,IF($AA846='Control Panel'!$F$41,$AA846,"Error -- Availability entered in an incorrect format"))))))))</f>
        <v>N</v>
      </c>
    </row>
    <row r="847" spans="1:28" s="14" customFormat="1" x14ac:dyDescent="0.25">
      <c r="A847" s="7">
        <v>835</v>
      </c>
      <c r="B847" s="6"/>
      <c r="C847" s="11"/>
      <c r="D847" s="220"/>
      <c r="E847" s="11"/>
      <c r="F847" s="205" t="str">
        <f t="shared" si="26"/>
        <v>N/A</v>
      </c>
      <c r="G847" s="6"/>
      <c r="AA847" s="14" t="str">
        <f t="shared" si="27"/>
        <v/>
      </c>
      <c r="AB847" s="14" t="str">
        <f>IF(LEN($AA847)=0,"N",IF(LEN($AA847)&gt;1,"Error -- Availability entered in an incorrect format",IF($AA847='Control Panel'!$F$36,$AA847,IF($AA847='Control Panel'!$F$37,$AA847,IF($AA847='Control Panel'!$F$38,$AA847,IF($AA847='Control Panel'!$F$39,$AA847,IF($AA847='Control Panel'!$F$40,$AA847,IF($AA847='Control Panel'!$F$41,$AA847,"Error -- Availability entered in an incorrect format"))))))))</f>
        <v>N</v>
      </c>
    </row>
    <row r="848" spans="1:28" s="14" customFormat="1" x14ac:dyDescent="0.25">
      <c r="A848" s="7">
        <v>836</v>
      </c>
      <c r="B848" s="6"/>
      <c r="C848" s="11"/>
      <c r="D848" s="220"/>
      <c r="E848" s="11"/>
      <c r="F848" s="205" t="str">
        <f t="shared" si="26"/>
        <v>N/A</v>
      </c>
      <c r="G848" s="6"/>
      <c r="AA848" s="14" t="str">
        <f t="shared" si="27"/>
        <v/>
      </c>
      <c r="AB848" s="14" t="str">
        <f>IF(LEN($AA848)=0,"N",IF(LEN($AA848)&gt;1,"Error -- Availability entered in an incorrect format",IF($AA848='Control Panel'!$F$36,$AA848,IF($AA848='Control Panel'!$F$37,$AA848,IF($AA848='Control Panel'!$F$38,$AA848,IF($AA848='Control Panel'!$F$39,$AA848,IF($AA848='Control Panel'!$F$40,$AA848,IF($AA848='Control Panel'!$F$41,$AA848,"Error -- Availability entered in an incorrect format"))))))))</f>
        <v>N</v>
      </c>
    </row>
    <row r="849" spans="1:28" s="14" customFormat="1" x14ac:dyDescent="0.25">
      <c r="A849" s="7">
        <v>837</v>
      </c>
      <c r="B849" s="6"/>
      <c r="C849" s="11"/>
      <c r="D849" s="220"/>
      <c r="E849" s="11"/>
      <c r="F849" s="205" t="str">
        <f t="shared" si="26"/>
        <v>N/A</v>
      </c>
      <c r="G849" s="6"/>
      <c r="AA849" s="14" t="str">
        <f t="shared" si="27"/>
        <v/>
      </c>
      <c r="AB849" s="14" t="str">
        <f>IF(LEN($AA849)=0,"N",IF(LEN($AA849)&gt;1,"Error -- Availability entered in an incorrect format",IF($AA849='Control Panel'!$F$36,$AA849,IF($AA849='Control Panel'!$F$37,$AA849,IF($AA849='Control Panel'!$F$38,$AA849,IF($AA849='Control Panel'!$F$39,$AA849,IF($AA849='Control Panel'!$F$40,$AA849,IF($AA849='Control Panel'!$F$41,$AA849,"Error -- Availability entered in an incorrect format"))))))))</f>
        <v>N</v>
      </c>
    </row>
    <row r="850" spans="1:28" s="14" customFormat="1" x14ac:dyDescent="0.25">
      <c r="A850" s="7">
        <v>838</v>
      </c>
      <c r="B850" s="6"/>
      <c r="C850" s="11"/>
      <c r="D850" s="220"/>
      <c r="E850" s="11"/>
      <c r="F850" s="205" t="str">
        <f t="shared" si="26"/>
        <v>N/A</v>
      </c>
      <c r="G850" s="6"/>
      <c r="AA850" s="14" t="str">
        <f t="shared" si="27"/>
        <v/>
      </c>
      <c r="AB850" s="14" t="str">
        <f>IF(LEN($AA850)=0,"N",IF(LEN($AA850)&gt;1,"Error -- Availability entered in an incorrect format",IF($AA850='Control Panel'!$F$36,$AA850,IF($AA850='Control Panel'!$F$37,$AA850,IF($AA850='Control Panel'!$F$38,$AA850,IF($AA850='Control Panel'!$F$39,$AA850,IF($AA850='Control Panel'!$F$40,$AA850,IF($AA850='Control Panel'!$F$41,$AA850,"Error -- Availability entered in an incorrect format"))))))))</f>
        <v>N</v>
      </c>
    </row>
    <row r="851" spans="1:28" s="14" customFormat="1" x14ac:dyDescent="0.25">
      <c r="A851" s="7">
        <v>839</v>
      </c>
      <c r="B851" s="6"/>
      <c r="C851" s="11"/>
      <c r="D851" s="220"/>
      <c r="E851" s="11"/>
      <c r="F851" s="205" t="str">
        <f t="shared" si="26"/>
        <v>N/A</v>
      </c>
      <c r="G851" s="6"/>
      <c r="AA851" s="14" t="str">
        <f t="shared" si="27"/>
        <v/>
      </c>
      <c r="AB851" s="14" t="str">
        <f>IF(LEN($AA851)=0,"N",IF(LEN($AA851)&gt;1,"Error -- Availability entered in an incorrect format",IF($AA851='Control Panel'!$F$36,$AA851,IF($AA851='Control Panel'!$F$37,$AA851,IF($AA851='Control Panel'!$F$38,$AA851,IF($AA851='Control Panel'!$F$39,$AA851,IF($AA851='Control Panel'!$F$40,$AA851,IF($AA851='Control Panel'!$F$41,$AA851,"Error -- Availability entered in an incorrect format"))))))))</f>
        <v>N</v>
      </c>
    </row>
    <row r="852" spans="1:28" s="14" customFormat="1" x14ac:dyDescent="0.25">
      <c r="A852" s="7">
        <v>840</v>
      </c>
      <c r="B852" s="6"/>
      <c r="C852" s="11"/>
      <c r="D852" s="220"/>
      <c r="E852" s="11"/>
      <c r="F852" s="205" t="str">
        <f t="shared" si="26"/>
        <v>N/A</v>
      </c>
      <c r="G852" s="6"/>
      <c r="AA852" s="14" t="str">
        <f t="shared" si="27"/>
        <v/>
      </c>
      <c r="AB852" s="14" t="str">
        <f>IF(LEN($AA852)=0,"N",IF(LEN($AA852)&gt;1,"Error -- Availability entered in an incorrect format",IF($AA852='Control Panel'!$F$36,$AA852,IF($AA852='Control Panel'!$F$37,$AA852,IF($AA852='Control Panel'!$F$38,$AA852,IF($AA852='Control Panel'!$F$39,$AA852,IF($AA852='Control Panel'!$F$40,$AA852,IF($AA852='Control Panel'!$F$41,$AA852,"Error -- Availability entered in an incorrect format"))))))))</f>
        <v>N</v>
      </c>
    </row>
    <row r="853" spans="1:28" s="14" customFormat="1" x14ac:dyDescent="0.25">
      <c r="A853" s="7">
        <v>841</v>
      </c>
      <c r="B853" s="6"/>
      <c r="C853" s="11"/>
      <c r="D853" s="220"/>
      <c r="E853" s="11"/>
      <c r="F853" s="205" t="str">
        <f t="shared" si="26"/>
        <v>N/A</v>
      </c>
      <c r="G853" s="6"/>
      <c r="AA853" s="14" t="str">
        <f t="shared" si="27"/>
        <v/>
      </c>
      <c r="AB853" s="14" t="str">
        <f>IF(LEN($AA853)=0,"N",IF(LEN($AA853)&gt;1,"Error -- Availability entered in an incorrect format",IF($AA853='Control Panel'!$F$36,$AA853,IF($AA853='Control Panel'!$F$37,$AA853,IF($AA853='Control Panel'!$F$38,$AA853,IF($AA853='Control Panel'!$F$39,$AA853,IF($AA853='Control Panel'!$F$40,$AA853,IF($AA853='Control Panel'!$F$41,$AA853,"Error -- Availability entered in an incorrect format"))))))))</f>
        <v>N</v>
      </c>
    </row>
    <row r="854" spans="1:28" s="14" customFormat="1" x14ac:dyDescent="0.25">
      <c r="A854" s="7">
        <v>842</v>
      </c>
      <c r="B854" s="6"/>
      <c r="C854" s="11"/>
      <c r="D854" s="220"/>
      <c r="E854" s="11"/>
      <c r="F854" s="205" t="str">
        <f t="shared" si="26"/>
        <v>N/A</v>
      </c>
      <c r="G854" s="6"/>
      <c r="AA854" s="14" t="str">
        <f t="shared" si="27"/>
        <v/>
      </c>
      <c r="AB854" s="14" t="str">
        <f>IF(LEN($AA854)=0,"N",IF(LEN($AA854)&gt;1,"Error -- Availability entered in an incorrect format",IF($AA854='Control Panel'!$F$36,$AA854,IF($AA854='Control Panel'!$F$37,$AA854,IF($AA854='Control Panel'!$F$38,$AA854,IF($AA854='Control Panel'!$F$39,$AA854,IF($AA854='Control Panel'!$F$40,$AA854,IF($AA854='Control Panel'!$F$41,$AA854,"Error -- Availability entered in an incorrect format"))))))))</f>
        <v>N</v>
      </c>
    </row>
    <row r="855" spans="1:28" s="14" customFormat="1" x14ac:dyDescent="0.25">
      <c r="A855" s="7">
        <v>843</v>
      </c>
      <c r="B855" s="6"/>
      <c r="C855" s="11"/>
      <c r="D855" s="220"/>
      <c r="E855" s="11"/>
      <c r="F855" s="205" t="str">
        <f t="shared" si="26"/>
        <v>N/A</v>
      </c>
      <c r="G855" s="6"/>
      <c r="AA855" s="14" t="str">
        <f t="shared" si="27"/>
        <v/>
      </c>
      <c r="AB855" s="14" t="str">
        <f>IF(LEN($AA855)=0,"N",IF(LEN($AA855)&gt;1,"Error -- Availability entered in an incorrect format",IF($AA855='Control Panel'!$F$36,$AA855,IF($AA855='Control Panel'!$F$37,$AA855,IF($AA855='Control Panel'!$F$38,$AA855,IF($AA855='Control Panel'!$F$39,$AA855,IF($AA855='Control Panel'!$F$40,$AA855,IF($AA855='Control Panel'!$F$41,$AA855,"Error -- Availability entered in an incorrect format"))))))))</f>
        <v>N</v>
      </c>
    </row>
    <row r="856" spans="1:28" s="14" customFormat="1" x14ac:dyDescent="0.25">
      <c r="A856" s="7">
        <v>844</v>
      </c>
      <c r="B856" s="6"/>
      <c r="C856" s="11"/>
      <c r="D856" s="220"/>
      <c r="E856" s="11"/>
      <c r="F856" s="205" t="str">
        <f t="shared" si="26"/>
        <v>N/A</v>
      </c>
      <c r="G856" s="6"/>
      <c r="AA856" s="14" t="str">
        <f t="shared" si="27"/>
        <v/>
      </c>
      <c r="AB856" s="14" t="str">
        <f>IF(LEN($AA856)=0,"N",IF(LEN($AA856)&gt;1,"Error -- Availability entered in an incorrect format",IF($AA856='Control Panel'!$F$36,$AA856,IF($AA856='Control Panel'!$F$37,$AA856,IF($AA856='Control Panel'!$F$38,$AA856,IF($AA856='Control Panel'!$F$39,$AA856,IF($AA856='Control Panel'!$F$40,$AA856,IF($AA856='Control Panel'!$F$41,$AA856,"Error -- Availability entered in an incorrect format"))))))))</f>
        <v>N</v>
      </c>
    </row>
    <row r="857" spans="1:28" s="14" customFormat="1" x14ac:dyDescent="0.25">
      <c r="A857" s="7">
        <v>845</v>
      </c>
      <c r="B857" s="6"/>
      <c r="C857" s="11"/>
      <c r="D857" s="220"/>
      <c r="E857" s="11"/>
      <c r="F857" s="205" t="str">
        <f t="shared" si="26"/>
        <v>N/A</v>
      </c>
      <c r="G857" s="6"/>
      <c r="AA857" s="14" t="str">
        <f t="shared" si="27"/>
        <v/>
      </c>
      <c r="AB857" s="14" t="str">
        <f>IF(LEN($AA857)=0,"N",IF(LEN($AA857)&gt;1,"Error -- Availability entered in an incorrect format",IF($AA857='Control Panel'!$F$36,$AA857,IF($AA857='Control Panel'!$F$37,$AA857,IF($AA857='Control Panel'!$F$38,$AA857,IF($AA857='Control Panel'!$F$39,$AA857,IF($AA857='Control Panel'!$F$40,$AA857,IF($AA857='Control Panel'!$F$41,$AA857,"Error -- Availability entered in an incorrect format"))))))))</f>
        <v>N</v>
      </c>
    </row>
    <row r="858" spans="1:28" s="14" customFormat="1" x14ac:dyDescent="0.25">
      <c r="A858" s="7">
        <v>846</v>
      </c>
      <c r="B858" s="6"/>
      <c r="C858" s="11"/>
      <c r="D858" s="220"/>
      <c r="E858" s="11"/>
      <c r="F858" s="205" t="str">
        <f t="shared" si="26"/>
        <v>N/A</v>
      </c>
      <c r="G858" s="6"/>
      <c r="AA858" s="14" t="str">
        <f t="shared" si="27"/>
        <v/>
      </c>
      <c r="AB858" s="14" t="str">
        <f>IF(LEN($AA858)=0,"N",IF(LEN($AA858)&gt;1,"Error -- Availability entered in an incorrect format",IF($AA858='Control Panel'!$F$36,$AA858,IF($AA858='Control Panel'!$F$37,$AA858,IF($AA858='Control Panel'!$F$38,$AA858,IF($AA858='Control Panel'!$F$39,$AA858,IF($AA858='Control Panel'!$F$40,$AA858,IF($AA858='Control Panel'!$F$41,$AA858,"Error -- Availability entered in an incorrect format"))))))))</f>
        <v>N</v>
      </c>
    </row>
    <row r="859" spans="1:28" s="14" customFormat="1" x14ac:dyDescent="0.25">
      <c r="A859" s="7">
        <v>847</v>
      </c>
      <c r="B859" s="6"/>
      <c r="C859" s="11"/>
      <c r="D859" s="220"/>
      <c r="E859" s="11"/>
      <c r="F859" s="205" t="str">
        <f t="shared" si="26"/>
        <v>N/A</v>
      </c>
      <c r="G859" s="6"/>
      <c r="AA859" s="14" t="str">
        <f t="shared" si="27"/>
        <v/>
      </c>
      <c r="AB859" s="14" t="str">
        <f>IF(LEN($AA859)=0,"N",IF(LEN($AA859)&gt;1,"Error -- Availability entered in an incorrect format",IF($AA859='Control Panel'!$F$36,$AA859,IF($AA859='Control Panel'!$F$37,$AA859,IF($AA859='Control Panel'!$F$38,$AA859,IF($AA859='Control Panel'!$F$39,$AA859,IF($AA859='Control Panel'!$F$40,$AA859,IF($AA859='Control Panel'!$F$41,$AA859,"Error -- Availability entered in an incorrect format"))))))))</f>
        <v>N</v>
      </c>
    </row>
    <row r="860" spans="1:28" s="14" customFormat="1" x14ac:dyDescent="0.25">
      <c r="A860" s="7">
        <v>848</v>
      </c>
      <c r="B860" s="6"/>
      <c r="C860" s="11"/>
      <c r="D860" s="220"/>
      <c r="E860" s="11"/>
      <c r="F860" s="205" t="str">
        <f t="shared" si="26"/>
        <v>N/A</v>
      </c>
      <c r="G860" s="6"/>
      <c r="AA860" s="14" t="str">
        <f t="shared" si="27"/>
        <v/>
      </c>
      <c r="AB860" s="14" t="str">
        <f>IF(LEN($AA860)=0,"N",IF(LEN($AA860)&gt;1,"Error -- Availability entered in an incorrect format",IF($AA860='Control Panel'!$F$36,$AA860,IF($AA860='Control Panel'!$F$37,$AA860,IF($AA860='Control Panel'!$F$38,$AA860,IF($AA860='Control Panel'!$F$39,$AA860,IF($AA860='Control Panel'!$F$40,$AA860,IF($AA860='Control Panel'!$F$41,$AA860,"Error -- Availability entered in an incorrect format"))))))))</f>
        <v>N</v>
      </c>
    </row>
    <row r="861" spans="1:28" s="14" customFormat="1" x14ac:dyDescent="0.25">
      <c r="A861" s="7">
        <v>849</v>
      </c>
      <c r="B861" s="6"/>
      <c r="C861" s="11"/>
      <c r="D861" s="220"/>
      <c r="E861" s="11"/>
      <c r="F861" s="205" t="str">
        <f t="shared" si="26"/>
        <v>N/A</v>
      </c>
      <c r="G861" s="6"/>
      <c r="AA861" s="14" t="str">
        <f t="shared" si="27"/>
        <v/>
      </c>
      <c r="AB861" s="14" t="str">
        <f>IF(LEN($AA861)=0,"N",IF(LEN($AA861)&gt;1,"Error -- Availability entered in an incorrect format",IF($AA861='Control Panel'!$F$36,$AA861,IF($AA861='Control Panel'!$F$37,$AA861,IF($AA861='Control Panel'!$F$38,$AA861,IF($AA861='Control Panel'!$F$39,$AA861,IF($AA861='Control Panel'!$F$40,$AA861,IF($AA861='Control Panel'!$F$41,$AA861,"Error -- Availability entered in an incorrect format"))))))))</f>
        <v>N</v>
      </c>
    </row>
    <row r="862" spans="1:28" s="14" customFormat="1" x14ac:dyDescent="0.25">
      <c r="A862" s="7">
        <v>850</v>
      </c>
      <c r="B862" s="6"/>
      <c r="C862" s="11"/>
      <c r="D862" s="220"/>
      <c r="E862" s="11"/>
      <c r="F862" s="205" t="str">
        <f t="shared" si="26"/>
        <v>N/A</v>
      </c>
      <c r="G862" s="6"/>
      <c r="AA862" s="14" t="str">
        <f t="shared" si="27"/>
        <v/>
      </c>
      <c r="AB862" s="14" t="str">
        <f>IF(LEN($AA862)=0,"N",IF(LEN($AA862)&gt;1,"Error -- Availability entered in an incorrect format",IF($AA862='Control Panel'!$F$36,$AA862,IF($AA862='Control Panel'!$F$37,$AA862,IF($AA862='Control Panel'!$F$38,$AA862,IF($AA862='Control Panel'!$F$39,$AA862,IF($AA862='Control Panel'!$F$40,$AA862,IF($AA862='Control Panel'!$F$41,$AA862,"Error -- Availability entered in an incorrect format"))))))))</f>
        <v>N</v>
      </c>
    </row>
    <row r="863" spans="1:28" s="14" customFormat="1" x14ac:dyDescent="0.25">
      <c r="A863" s="7">
        <v>851</v>
      </c>
      <c r="B863" s="6"/>
      <c r="C863" s="11"/>
      <c r="D863" s="220"/>
      <c r="E863" s="11"/>
      <c r="F863" s="205" t="str">
        <f t="shared" si="26"/>
        <v>N/A</v>
      </c>
      <c r="G863" s="6"/>
      <c r="AA863" s="14" t="str">
        <f t="shared" si="27"/>
        <v/>
      </c>
      <c r="AB863" s="14" t="str">
        <f>IF(LEN($AA863)=0,"N",IF(LEN($AA863)&gt;1,"Error -- Availability entered in an incorrect format",IF($AA863='Control Panel'!$F$36,$AA863,IF($AA863='Control Panel'!$F$37,$AA863,IF($AA863='Control Panel'!$F$38,$AA863,IF($AA863='Control Panel'!$F$39,$AA863,IF($AA863='Control Panel'!$F$40,$AA863,IF($AA863='Control Panel'!$F$41,$AA863,"Error -- Availability entered in an incorrect format"))))))))</f>
        <v>N</v>
      </c>
    </row>
    <row r="864" spans="1:28" s="14" customFormat="1" x14ac:dyDescent="0.25">
      <c r="A864" s="7">
        <v>852</v>
      </c>
      <c r="B864" s="6"/>
      <c r="C864" s="11"/>
      <c r="D864" s="220"/>
      <c r="E864" s="11"/>
      <c r="F864" s="205" t="str">
        <f t="shared" si="26"/>
        <v>N/A</v>
      </c>
      <c r="G864" s="6"/>
      <c r="AA864" s="14" t="str">
        <f t="shared" si="27"/>
        <v/>
      </c>
      <c r="AB864" s="14" t="str">
        <f>IF(LEN($AA864)=0,"N",IF(LEN($AA864)&gt;1,"Error -- Availability entered in an incorrect format",IF($AA864='Control Panel'!$F$36,$AA864,IF($AA864='Control Panel'!$F$37,$AA864,IF($AA864='Control Panel'!$F$38,$AA864,IF($AA864='Control Panel'!$F$39,$AA864,IF($AA864='Control Panel'!$F$40,$AA864,IF($AA864='Control Panel'!$F$41,$AA864,"Error -- Availability entered in an incorrect format"))))))))</f>
        <v>N</v>
      </c>
    </row>
    <row r="865" spans="1:28" s="14" customFormat="1" x14ac:dyDescent="0.25">
      <c r="A865" s="7">
        <v>853</v>
      </c>
      <c r="B865" s="6"/>
      <c r="C865" s="11"/>
      <c r="D865" s="220"/>
      <c r="E865" s="11"/>
      <c r="F865" s="205" t="str">
        <f t="shared" si="26"/>
        <v>N/A</v>
      </c>
      <c r="G865" s="6"/>
      <c r="AA865" s="14" t="str">
        <f t="shared" si="27"/>
        <v/>
      </c>
      <c r="AB865" s="14" t="str">
        <f>IF(LEN($AA865)=0,"N",IF(LEN($AA865)&gt;1,"Error -- Availability entered in an incorrect format",IF($AA865='Control Panel'!$F$36,$AA865,IF($AA865='Control Panel'!$F$37,$AA865,IF($AA865='Control Panel'!$F$38,$AA865,IF($AA865='Control Panel'!$F$39,$AA865,IF($AA865='Control Panel'!$F$40,$AA865,IF($AA865='Control Panel'!$F$41,$AA865,"Error -- Availability entered in an incorrect format"))))))))</f>
        <v>N</v>
      </c>
    </row>
    <row r="866" spans="1:28" s="14" customFormat="1" x14ac:dyDescent="0.25">
      <c r="A866" s="7">
        <v>854</v>
      </c>
      <c r="B866" s="6"/>
      <c r="C866" s="11"/>
      <c r="D866" s="220"/>
      <c r="E866" s="11"/>
      <c r="F866" s="205" t="str">
        <f t="shared" si="26"/>
        <v>N/A</v>
      </c>
      <c r="G866" s="6"/>
      <c r="AA866" s="14" t="str">
        <f t="shared" si="27"/>
        <v/>
      </c>
      <c r="AB866" s="14" t="str">
        <f>IF(LEN($AA866)=0,"N",IF(LEN($AA866)&gt;1,"Error -- Availability entered in an incorrect format",IF($AA866='Control Panel'!$F$36,$AA866,IF($AA866='Control Panel'!$F$37,$AA866,IF($AA866='Control Panel'!$F$38,$AA866,IF($AA866='Control Panel'!$F$39,$AA866,IF($AA866='Control Panel'!$F$40,$AA866,IF($AA866='Control Panel'!$F$41,$AA866,"Error -- Availability entered in an incorrect format"))))))))</f>
        <v>N</v>
      </c>
    </row>
    <row r="867" spans="1:28" s="14" customFormat="1" x14ac:dyDescent="0.25">
      <c r="A867" s="7">
        <v>855</v>
      </c>
      <c r="B867" s="6"/>
      <c r="C867" s="11"/>
      <c r="D867" s="220"/>
      <c r="E867" s="11"/>
      <c r="F867" s="205" t="str">
        <f t="shared" si="26"/>
        <v>N/A</v>
      </c>
      <c r="G867" s="6"/>
      <c r="AA867" s="14" t="str">
        <f t="shared" si="27"/>
        <v/>
      </c>
      <c r="AB867" s="14" t="str">
        <f>IF(LEN($AA867)=0,"N",IF(LEN($AA867)&gt;1,"Error -- Availability entered in an incorrect format",IF($AA867='Control Panel'!$F$36,$AA867,IF($AA867='Control Panel'!$F$37,$AA867,IF($AA867='Control Panel'!$F$38,$AA867,IF($AA867='Control Panel'!$F$39,$AA867,IF($AA867='Control Panel'!$F$40,$AA867,IF($AA867='Control Panel'!$F$41,$AA867,"Error -- Availability entered in an incorrect format"))))))))</f>
        <v>N</v>
      </c>
    </row>
    <row r="868" spans="1:28" s="14" customFormat="1" x14ac:dyDescent="0.25">
      <c r="A868" s="7">
        <v>856</v>
      </c>
      <c r="B868" s="6"/>
      <c r="C868" s="11"/>
      <c r="D868" s="220"/>
      <c r="E868" s="11"/>
      <c r="F868" s="205" t="str">
        <f t="shared" si="26"/>
        <v>N/A</v>
      </c>
      <c r="G868" s="6"/>
      <c r="AA868" s="14" t="str">
        <f t="shared" si="27"/>
        <v/>
      </c>
      <c r="AB868" s="14" t="str">
        <f>IF(LEN($AA868)=0,"N",IF(LEN($AA868)&gt;1,"Error -- Availability entered in an incorrect format",IF($AA868='Control Panel'!$F$36,$AA868,IF($AA868='Control Panel'!$F$37,$AA868,IF($AA868='Control Panel'!$F$38,$AA868,IF($AA868='Control Panel'!$F$39,$AA868,IF($AA868='Control Panel'!$F$40,$AA868,IF($AA868='Control Panel'!$F$41,$AA868,"Error -- Availability entered in an incorrect format"))))))))</f>
        <v>N</v>
      </c>
    </row>
    <row r="869" spans="1:28" s="14" customFormat="1" x14ac:dyDescent="0.25">
      <c r="A869" s="7">
        <v>857</v>
      </c>
      <c r="B869" s="6"/>
      <c r="C869" s="11"/>
      <c r="D869" s="220"/>
      <c r="E869" s="11"/>
      <c r="F869" s="205" t="str">
        <f t="shared" si="26"/>
        <v>N/A</v>
      </c>
      <c r="G869" s="6"/>
      <c r="AA869" s="14" t="str">
        <f t="shared" si="27"/>
        <v/>
      </c>
      <c r="AB869" s="14" t="str">
        <f>IF(LEN($AA869)=0,"N",IF(LEN($AA869)&gt;1,"Error -- Availability entered in an incorrect format",IF($AA869='Control Panel'!$F$36,$AA869,IF($AA869='Control Panel'!$F$37,$AA869,IF($AA869='Control Panel'!$F$38,$AA869,IF($AA869='Control Panel'!$F$39,$AA869,IF($AA869='Control Panel'!$F$40,$AA869,IF($AA869='Control Panel'!$F$41,$AA869,"Error -- Availability entered in an incorrect format"))))))))</f>
        <v>N</v>
      </c>
    </row>
    <row r="870" spans="1:28" s="14" customFormat="1" x14ac:dyDescent="0.25">
      <c r="A870" s="7">
        <v>858</v>
      </c>
      <c r="B870" s="6"/>
      <c r="C870" s="11"/>
      <c r="D870" s="220"/>
      <c r="E870" s="11"/>
      <c r="F870" s="205" t="str">
        <f t="shared" si="26"/>
        <v>N/A</v>
      </c>
      <c r="G870" s="6"/>
      <c r="AA870" s="14" t="str">
        <f t="shared" si="27"/>
        <v/>
      </c>
      <c r="AB870" s="14" t="str">
        <f>IF(LEN($AA870)=0,"N",IF(LEN($AA870)&gt;1,"Error -- Availability entered in an incorrect format",IF($AA870='Control Panel'!$F$36,$AA870,IF($AA870='Control Panel'!$F$37,$AA870,IF($AA870='Control Panel'!$F$38,$AA870,IF($AA870='Control Panel'!$F$39,$AA870,IF($AA870='Control Panel'!$F$40,$AA870,IF($AA870='Control Panel'!$F$41,$AA870,"Error -- Availability entered in an incorrect format"))))))))</f>
        <v>N</v>
      </c>
    </row>
    <row r="871" spans="1:28" s="14" customFormat="1" x14ac:dyDescent="0.25">
      <c r="A871" s="7">
        <v>859</v>
      </c>
      <c r="B871" s="6"/>
      <c r="C871" s="11"/>
      <c r="D871" s="220"/>
      <c r="E871" s="11"/>
      <c r="F871" s="205" t="str">
        <f t="shared" si="26"/>
        <v>N/A</v>
      </c>
      <c r="G871" s="6"/>
      <c r="AA871" s="14" t="str">
        <f t="shared" si="27"/>
        <v/>
      </c>
      <c r="AB871" s="14" t="str">
        <f>IF(LEN($AA871)=0,"N",IF(LEN($AA871)&gt;1,"Error -- Availability entered in an incorrect format",IF($AA871='Control Panel'!$F$36,$AA871,IF($AA871='Control Panel'!$F$37,$AA871,IF($AA871='Control Panel'!$F$38,$AA871,IF($AA871='Control Panel'!$F$39,$AA871,IF($AA871='Control Panel'!$F$40,$AA871,IF($AA871='Control Panel'!$F$41,$AA871,"Error -- Availability entered in an incorrect format"))))))))</f>
        <v>N</v>
      </c>
    </row>
    <row r="872" spans="1:28" s="14" customFormat="1" x14ac:dyDescent="0.25">
      <c r="A872" s="7">
        <v>860</v>
      </c>
      <c r="B872" s="6"/>
      <c r="C872" s="11"/>
      <c r="D872" s="220"/>
      <c r="E872" s="11"/>
      <c r="F872" s="205" t="str">
        <f t="shared" si="26"/>
        <v>N/A</v>
      </c>
      <c r="G872" s="6"/>
      <c r="AA872" s="14" t="str">
        <f t="shared" si="27"/>
        <v/>
      </c>
      <c r="AB872" s="14" t="str">
        <f>IF(LEN($AA872)=0,"N",IF(LEN($AA872)&gt;1,"Error -- Availability entered in an incorrect format",IF($AA872='Control Panel'!$F$36,$AA872,IF($AA872='Control Panel'!$F$37,$AA872,IF($AA872='Control Panel'!$F$38,$AA872,IF($AA872='Control Panel'!$F$39,$AA872,IF($AA872='Control Panel'!$F$40,$AA872,IF($AA872='Control Panel'!$F$41,$AA872,"Error -- Availability entered in an incorrect format"))))))))</f>
        <v>N</v>
      </c>
    </row>
    <row r="873" spans="1:28" s="14" customFormat="1" x14ac:dyDescent="0.25">
      <c r="A873" s="7">
        <v>861</v>
      </c>
      <c r="B873" s="6"/>
      <c r="C873" s="11"/>
      <c r="D873" s="220"/>
      <c r="E873" s="11"/>
      <c r="F873" s="205" t="str">
        <f t="shared" si="26"/>
        <v>N/A</v>
      </c>
      <c r="G873" s="6"/>
      <c r="AA873" s="14" t="str">
        <f t="shared" si="27"/>
        <v/>
      </c>
      <c r="AB873" s="14" t="str">
        <f>IF(LEN($AA873)=0,"N",IF(LEN($AA873)&gt;1,"Error -- Availability entered in an incorrect format",IF($AA873='Control Panel'!$F$36,$AA873,IF($AA873='Control Panel'!$F$37,$AA873,IF($AA873='Control Panel'!$F$38,$AA873,IF($AA873='Control Panel'!$F$39,$AA873,IF($AA873='Control Panel'!$F$40,$AA873,IF($AA873='Control Panel'!$F$41,$AA873,"Error -- Availability entered in an incorrect format"))))))))</f>
        <v>N</v>
      </c>
    </row>
    <row r="874" spans="1:28" s="14" customFormat="1" x14ac:dyDescent="0.25">
      <c r="A874" s="7">
        <v>862</v>
      </c>
      <c r="B874" s="6"/>
      <c r="C874" s="11"/>
      <c r="D874" s="220"/>
      <c r="E874" s="11"/>
      <c r="F874" s="205" t="str">
        <f t="shared" si="26"/>
        <v>N/A</v>
      </c>
      <c r="G874" s="6"/>
      <c r="AA874" s="14" t="str">
        <f t="shared" si="27"/>
        <v/>
      </c>
      <c r="AB874" s="14" t="str">
        <f>IF(LEN($AA874)=0,"N",IF(LEN($AA874)&gt;1,"Error -- Availability entered in an incorrect format",IF($AA874='Control Panel'!$F$36,$AA874,IF($AA874='Control Panel'!$F$37,$AA874,IF($AA874='Control Panel'!$F$38,$AA874,IF($AA874='Control Panel'!$F$39,$AA874,IF($AA874='Control Panel'!$F$40,$AA874,IF($AA874='Control Panel'!$F$41,$AA874,"Error -- Availability entered in an incorrect format"))))))))</f>
        <v>N</v>
      </c>
    </row>
    <row r="875" spans="1:28" s="14" customFormat="1" x14ac:dyDescent="0.25">
      <c r="A875" s="7">
        <v>863</v>
      </c>
      <c r="B875" s="6"/>
      <c r="C875" s="11"/>
      <c r="D875" s="220"/>
      <c r="E875" s="11"/>
      <c r="F875" s="205" t="str">
        <f t="shared" si="26"/>
        <v>N/A</v>
      </c>
      <c r="G875" s="6"/>
      <c r="AA875" s="14" t="str">
        <f t="shared" si="27"/>
        <v/>
      </c>
      <c r="AB875" s="14" t="str">
        <f>IF(LEN($AA875)=0,"N",IF(LEN($AA875)&gt;1,"Error -- Availability entered in an incorrect format",IF($AA875='Control Panel'!$F$36,$AA875,IF($AA875='Control Panel'!$F$37,$AA875,IF($AA875='Control Panel'!$F$38,$AA875,IF($AA875='Control Panel'!$F$39,$AA875,IF($AA875='Control Panel'!$F$40,$AA875,IF($AA875='Control Panel'!$F$41,$AA875,"Error -- Availability entered in an incorrect format"))))))))</f>
        <v>N</v>
      </c>
    </row>
    <row r="876" spans="1:28" s="14" customFormat="1" x14ac:dyDescent="0.25">
      <c r="A876" s="7">
        <v>864</v>
      </c>
      <c r="B876" s="6"/>
      <c r="C876" s="11"/>
      <c r="D876" s="220"/>
      <c r="E876" s="11"/>
      <c r="F876" s="205" t="str">
        <f t="shared" si="26"/>
        <v>N/A</v>
      </c>
      <c r="G876" s="6"/>
      <c r="AA876" s="14" t="str">
        <f t="shared" si="27"/>
        <v/>
      </c>
      <c r="AB876" s="14" t="str">
        <f>IF(LEN($AA876)=0,"N",IF(LEN($AA876)&gt;1,"Error -- Availability entered in an incorrect format",IF($AA876='Control Panel'!$F$36,$AA876,IF($AA876='Control Panel'!$F$37,$AA876,IF($AA876='Control Panel'!$F$38,$AA876,IF($AA876='Control Panel'!$F$39,$AA876,IF($AA876='Control Panel'!$F$40,$AA876,IF($AA876='Control Panel'!$F$41,$AA876,"Error -- Availability entered in an incorrect format"))))))))</f>
        <v>N</v>
      </c>
    </row>
    <row r="877" spans="1:28" s="14" customFormat="1" x14ac:dyDescent="0.25">
      <c r="A877" s="7">
        <v>865</v>
      </c>
      <c r="B877" s="6"/>
      <c r="C877" s="11"/>
      <c r="D877" s="220"/>
      <c r="E877" s="11"/>
      <c r="F877" s="205" t="str">
        <f t="shared" si="26"/>
        <v>N/A</v>
      </c>
      <c r="G877" s="6"/>
      <c r="AA877" s="14" t="str">
        <f t="shared" si="27"/>
        <v/>
      </c>
      <c r="AB877" s="14" t="str">
        <f>IF(LEN($AA877)=0,"N",IF(LEN($AA877)&gt;1,"Error -- Availability entered in an incorrect format",IF($AA877='Control Panel'!$F$36,$AA877,IF($AA877='Control Panel'!$F$37,$AA877,IF($AA877='Control Panel'!$F$38,$AA877,IF($AA877='Control Panel'!$F$39,$AA877,IF($AA877='Control Panel'!$F$40,$AA877,IF($AA877='Control Panel'!$F$41,$AA877,"Error -- Availability entered in an incorrect format"))))))))</f>
        <v>N</v>
      </c>
    </row>
    <row r="878" spans="1:28" s="14" customFormat="1" x14ac:dyDescent="0.25">
      <c r="A878" s="7">
        <v>866</v>
      </c>
      <c r="B878" s="6"/>
      <c r="C878" s="11"/>
      <c r="D878" s="220"/>
      <c r="E878" s="11"/>
      <c r="F878" s="205" t="str">
        <f t="shared" si="26"/>
        <v>N/A</v>
      </c>
      <c r="G878" s="6"/>
      <c r="AA878" s="14" t="str">
        <f t="shared" si="27"/>
        <v/>
      </c>
      <c r="AB878" s="14" t="str">
        <f>IF(LEN($AA878)=0,"N",IF(LEN($AA878)&gt;1,"Error -- Availability entered in an incorrect format",IF($AA878='Control Panel'!$F$36,$AA878,IF($AA878='Control Panel'!$F$37,$AA878,IF($AA878='Control Panel'!$F$38,$AA878,IF($AA878='Control Panel'!$F$39,$AA878,IF($AA878='Control Panel'!$F$40,$AA878,IF($AA878='Control Panel'!$F$41,$AA878,"Error -- Availability entered in an incorrect format"))))))))</f>
        <v>N</v>
      </c>
    </row>
    <row r="879" spans="1:28" s="14" customFormat="1" x14ac:dyDescent="0.25">
      <c r="A879" s="7">
        <v>867</v>
      </c>
      <c r="B879" s="6"/>
      <c r="C879" s="11"/>
      <c r="D879" s="220"/>
      <c r="E879" s="11"/>
      <c r="F879" s="205" t="str">
        <f t="shared" si="26"/>
        <v>N/A</v>
      </c>
      <c r="G879" s="6"/>
      <c r="AA879" s="14" t="str">
        <f t="shared" si="27"/>
        <v/>
      </c>
      <c r="AB879" s="14" t="str">
        <f>IF(LEN($AA879)=0,"N",IF(LEN($AA879)&gt;1,"Error -- Availability entered in an incorrect format",IF($AA879='Control Panel'!$F$36,$AA879,IF($AA879='Control Panel'!$F$37,$AA879,IF($AA879='Control Panel'!$F$38,$AA879,IF($AA879='Control Panel'!$F$39,$AA879,IF($AA879='Control Panel'!$F$40,$AA879,IF($AA879='Control Panel'!$F$41,$AA879,"Error -- Availability entered in an incorrect format"))))))))</f>
        <v>N</v>
      </c>
    </row>
    <row r="880" spans="1:28" s="14" customFormat="1" x14ac:dyDescent="0.25">
      <c r="A880" s="7">
        <v>868</v>
      </c>
      <c r="B880" s="6"/>
      <c r="C880" s="11"/>
      <c r="D880" s="220"/>
      <c r="E880" s="11"/>
      <c r="F880" s="205" t="str">
        <f t="shared" si="26"/>
        <v>N/A</v>
      </c>
      <c r="G880" s="6"/>
      <c r="AA880" s="14" t="str">
        <f t="shared" si="27"/>
        <v/>
      </c>
      <c r="AB880" s="14" t="str">
        <f>IF(LEN($AA880)=0,"N",IF(LEN($AA880)&gt;1,"Error -- Availability entered in an incorrect format",IF($AA880='Control Panel'!$F$36,$AA880,IF($AA880='Control Panel'!$F$37,$AA880,IF($AA880='Control Panel'!$F$38,$AA880,IF($AA880='Control Panel'!$F$39,$AA880,IF($AA880='Control Panel'!$F$40,$AA880,IF($AA880='Control Panel'!$F$41,$AA880,"Error -- Availability entered in an incorrect format"))))))))</f>
        <v>N</v>
      </c>
    </row>
    <row r="881" spans="1:28" s="14" customFormat="1" x14ac:dyDescent="0.25">
      <c r="A881" s="7">
        <v>869</v>
      </c>
      <c r="B881" s="6"/>
      <c r="C881" s="11"/>
      <c r="D881" s="220"/>
      <c r="E881" s="11"/>
      <c r="F881" s="205" t="str">
        <f t="shared" si="26"/>
        <v>N/A</v>
      </c>
      <c r="G881" s="6"/>
      <c r="AA881" s="14" t="str">
        <f t="shared" si="27"/>
        <v/>
      </c>
      <c r="AB881" s="14" t="str">
        <f>IF(LEN($AA881)=0,"N",IF(LEN($AA881)&gt;1,"Error -- Availability entered in an incorrect format",IF($AA881='Control Panel'!$F$36,$AA881,IF($AA881='Control Panel'!$F$37,$AA881,IF($AA881='Control Panel'!$F$38,$AA881,IF($AA881='Control Panel'!$F$39,$AA881,IF($AA881='Control Panel'!$F$40,$AA881,IF($AA881='Control Panel'!$F$41,$AA881,"Error -- Availability entered in an incorrect format"))))))))</f>
        <v>N</v>
      </c>
    </row>
    <row r="882" spans="1:28" s="14" customFormat="1" x14ac:dyDescent="0.25">
      <c r="A882" s="7">
        <v>870</v>
      </c>
      <c r="B882" s="6"/>
      <c r="C882" s="11"/>
      <c r="D882" s="220"/>
      <c r="E882" s="11"/>
      <c r="F882" s="205" t="str">
        <f t="shared" si="26"/>
        <v>N/A</v>
      </c>
      <c r="G882" s="6"/>
      <c r="AA882" s="14" t="str">
        <f t="shared" si="27"/>
        <v/>
      </c>
      <c r="AB882" s="14" t="str">
        <f>IF(LEN($AA882)=0,"N",IF(LEN($AA882)&gt;1,"Error -- Availability entered in an incorrect format",IF($AA882='Control Panel'!$F$36,$AA882,IF($AA882='Control Panel'!$F$37,$AA882,IF($AA882='Control Panel'!$F$38,$AA882,IF($AA882='Control Panel'!$F$39,$AA882,IF($AA882='Control Panel'!$F$40,$AA882,IF($AA882='Control Panel'!$F$41,$AA882,"Error -- Availability entered in an incorrect format"))))))))</f>
        <v>N</v>
      </c>
    </row>
    <row r="883" spans="1:28" s="14" customFormat="1" x14ac:dyDescent="0.25">
      <c r="A883" s="7">
        <v>871</v>
      </c>
      <c r="B883" s="6"/>
      <c r="C883" s="11"/>
      <c r="D883" s="220"/>
      <c r="E883" s="11"/>
      <c r="F883" s="205" t="str">
        <f t="shared" si="26"/>
        <v>N/A</v>
      </c>
      <c r="G883" s="6"/>
      <c r="AA883" s="14" t="str">
        <f t="shared" si="27"/>
        <v/>
      </c>
      <c r="AB883" s="14" t="str">
        <f>IF(LEN($AA883)=0,"N",IF(LEN($AA883)&gt;1,"Error -- Availability entered in an incorrect format",IF($AA883='Control Panel'!$F$36,$AA883,IF($AA883='Control Panel'!$F$37,$AA883,IF($AA883='Control Panel'!$F$38,$AA883,IF($AA883='Control Panel'!$F$39,$AA883,IF($AA883='Control Panel'!$F$40,$AA883,IF($AA883='Control Panel'!$F$41,$AA883,"Error -- Availability entered in an incorrect format"))))))))</f>
        <v>N</v>
      </c>
    </row>
    <row r="884" spans="1:28" s="14" customFormat="1" x14ac:dyDescent="0.25">
      <c r="A884" s="7">
        <v>872</v>
      </c>
      <c r="B884" s="6"/>
      <c r="C884" s="11"/>
      <c r="D884" s="220"/>
      <c r="E884" s="11"/>
      <c r="F884" s="205" t="str">
        <f t="shared" si="26"/>
        <v>N/A</v>
      </c>
      <c r="G884" s="6"/>
      <c r="AA884" s="14" t="str">
        <f t="shared" si="27"/>
        <v/>
      </c>
      <c r="AB884" s="14" t="str">
        <f>IF(LEN($AA884)=0,"N",IF(LEN($AA884)&gt;1,"Error -- Availability entered in an incorrect format",IF($AA884='Control Panel'!$F$36,$AA884,IF($AA884='Control Panel'!$F$37,$AA884,IF($AA884='Control Panel'!$F$38,$AA884,IF($AA884='Control Panel'!$F$39,$AA884,IF($AA884='Control Panel'!$F$40,$AA884,IF($AA884='Control Panel'!$F$41,$AA884,"Error -- Availability entered in an incorrect format"))))))))</f>
        <v>N</v>
      </c>
    </row>
    <row r="885" spans="1:28" s="14" customFormat="1" x14ac:dyDescent="0.25">
      <c r="A885" s="7">
        <v>873</v>
      </c>
      <c r="B885" s="6"/>
      <c r="C885" s="11"/>
      <c r="D885" s="220"/>
      <c r="E885" s="11"/>
      <c r="F885" s="205" t="str">
        <f t="shared" si="26"/>
        <v>N/A</v>
      </c>
      <c r="G885" s="6"/>
      <c r="AA885" s="14" t="str">
        <f t="shared" si="27"/>
        <v/>
      </c>
      <c r="AB885" s="14" t="str">
        <f>IF(LEN($AA885)=0,"N",IF(LEN($AA885)&gt;1,"Error -- Availability entered in an incorrect format",IF($AA885='Control Panel'!$F$36,$AA885,IF($AA885='Control Panel'!$F$37,$AA885,IF($AA885='Control Panel'!$F$38,$AA885,IF($AA885='Control Panel'!$F$39,$AA885,IF($AA885='Control Panel'!$F$40,$AA885,IF($AA885='Control Panel'!$F$41,$AA885,"Error -- Availability entered in an incorrect format"))))))))</f>
        <v>N</v>
      </c>
    </row>
    <row r="886" spans="1:28" s="14" customFormat="1" x14ac:dyDescent="0.25">
      <c r="A886" s="7">
        <v>874</v>
      </c>
      <c r="B886" s="6"/>
      <c r="C886" s="11"/>
      <c r="D886" s="220"/>
      <c r="E886" s="11"/>
      <c r="F886" s="205" t="str">
        <f t="shared" si="26"/>
        <v>N/A</v>
      </c>
      <c r="G886" s="6"/>
      <c r="AA886" s="14" t="str">
        <f t="shared" si="27"/>
        <v/>
      </c>
      <c r="AB886" s="14" t="str">
        <f>IF(LEN($AA886)=0,"N",IF(LEN($AA886)&gt;1,"Error -- Availability entered in an incorrect format",IF($AA886='Control Panel'!$F$36,$AA886,IF($AA886='Control Panel'!$F$37,$AA886,IF($AA886='Control Panel'!$F$38,$AA886,IF($AA886='Control Panel'!$F$39,$AA886,IF($AA886='Control Panel'!$F$40,$AA886,IF($AA886='Control Panel'!$F$41,$AA886,"Error -- Availability entered in an incorrect format"))))))))</f>
        <v>N</v>
      </c>
    </row>
    <row r="887" spans="1:28" s="14" customFormat="1" x14ac:dyDescent="0.25">
      <c r="A887" s="7">
        <v>875</v>
      </c>
      <c r="B887" s="6"/>
      <c r="C887" s="11"/>
      <c r="D887" s="220"/>
      <c r="E887" s="11"/>
      <c r="F887" s="205" t="str">
        <f t="shared" si="26"/>
        <v>N/A</v>
      </c>
      <c r="G887" s="6"/>
      <c r="AA887" s="14" t="str">
        <f t="shared" si="27"/>
        <v/>
      </c>
      <c r="AB887" s="14" t="str">
        <f>IF(LEN($AA887)=0,"N",IF(LEN($AA887)&gt;1,"Error -- Availability entered in an incorrect format",IF($AA887='Control Panel'!$F$36,$AA887,IF($AA887='Control Panel'!$F$37,$AA887,IF($AA887='Control Panel'!$F$38,$AA887,IF($AA887='Control Panel'!$F$39,$AA887,IF($AA887='Control Panel'!$F$40,$AA887,IF($AA887='Control Panel'!$F$41,$AA887,"Error -- Availability entered in an incorrect format"))))))))</f>
        <v>N</v>
      </c>
    </row>
    <row r="888" spans="1:28" s="14" customFormat="1" x14ac:dyDescent="0.25">
      <c r="A888" s="7">
        <v>876</v>
      </c>
      <c r="B888" s="6"/>
      <c r="C888" s="11"/>
      <c r="D888" s="220"/>
      <c r="E888" s="11"/>
      <c r="F888" s="205" t="str">
        <f t="shared" si="26"/>
        <v>N/A</v>
      </c>
      <c r="G888" s="6"/>
      <c r="AA888" s="14" t="str">
        <f t="shared" si="27"/>
        <v/>
      </c>
      <c r="AB888" s="14" t="str">
        <f>IF(LEN($AA888)=0,"N",IF(LEN($AA888)&gt;1,"Error -- Availability entered in an incorrect format",IF($AA888='Control Panel'!$F$36,$AA888,IF($AA888='Control Panel'!$F$37,$AA888,IF($AA888='Control Panel'!$F$38,$AA888,IF($AA888='Control Panel'!$F$39,$AA888,IF($AA888='Control Panel'!$F$40,$AA888,IF($AA888='Control Panel'!$F$41,$AA888,"Error -- Availability entered in an incorrect format"))))))))</f>
        <v>N</v>
      </c>
    </row>
    <row r="889" spans="1:28" s="14" customFormat="1" x14ac:dyDescent="0.25">
      <c r="A889" s="7">
        <v>877</v>
      </c>
      <c r="B889" s="6"/>
      <c r="C889" s="11"/>
      <c r="D889" s="220"/>
      <c r="E889" s="11"/>
      <c r="F889" s="205" t="str">
        <f t="shared" si="26"/>
        <v>N/A</v>
      </c>
      <c r="G889" s="6"/>
      <c r="AA889" s="14" t="str">
        <f t="shared" si="27"/>
        <v/>
      </c>
      <c r="AB889" s="14" t="str">
        <f>IF(LEN($AA889)=0,"N",IF(LEN($AA889)&gt;1,"Error -- Availability entered in an incorrect format",IF($AA889='Control Panel'!$F$36,$AA889,IF($AA889='Control Panel'!$F$37,$AA889,IF($AA889='Control Panel'!$F$38,$AA889,IF($AA889='Control Panel'!$F$39,$AA889,IF($AA889='Control Panel'!$F$40,$AA889,IF($AA889='Control Panel'!$F$41,$AA889,"Error -- Availability entered in an incorrect format"))))))))</f>
        <v>N</v>
      </c>
    </row>
    <row r="890" spans="1:28" s="14" customFormat="1" x14ac:dyDescent="0.25">
      <c r="A890" s="7">
        <v>878</v>
      </c>
      <c r="B890" s="6"/>
      <c r="C890" s="11"/>
      <c r="D890" s="220"/>
      <c r="E890" s="11"/>
      <c r="F890" s="205" t="str">
        <f t="shared" si="26"/>
        <v>N/A</v>
      </c>
      <c r="G890" s="6"/>
      <c r="AA890" s="14" t="str">
        <f t="shared" si="27"/>
        <v/>
      </c>
      <c r="AB890" s="14" t="str">
        <f>IF(LEN($AA890)=0,"N",IF(LEN($AA890)&gt;1,"Error -- Availability entered in an incorrect format",IF($AA890='Control Panel'!$F$36,$AA890,IF($AA890='Control Panel'!$F$37,$AA890,IF($AA890='Control Panel'!$F$38,$AA890,IF($AA890='Control Panel'!$F$39,$AA890,IF($AA890='Control Panel'!$F$40,$AA890,IF($AA890='Control Panel'!$F$41,$AA890,"Error -- Availability entered in an incorrect format"))))))))</f>
        <v>N</v>
      </c>
    </row>
    <row r="891" spans="1:28" s="14" customFormat="1" x14ac:dyDescent="0.25">
      <c r="A891" s="7">
        <v>879</v>
      </c>
      <c r="B891" s="6"/>
      <c r="C891" s="11"/>
      <c r="D891" s="220"/>
      <c r="E891" s="11"/>
      <c r="F891" s="205" t="str">
        <f t="shared" si="26"/>
        <v>N/A</v>
      </c>
      <c r="G891" s="6"/>
      <c r="AA891" s="14" t="str">
        <f t="shared" si="27"/>
        <v/>
      </c>
      <c r="AB891" s="14" t="str">
        <f>IF(LEN($AA891)=0,"N",IF(LEN($AA891)&gt;1,"Error -- Availability entered in an incorrect format",IF($AA891='Control Panel'!$F$36,$AA891,IF($AA891='Control Panel'!$F$37,$AA891,IF($AA891='Control Panel'!$F$38,$AA891,IF($AA891='Control Panel'!$F$39,$AA891,IF($AA891='Control Panel'!$F$40,$AA891,IF($AA891='Control Panel'!$F$41,$AA891,"Error -- Availability entered in an incorrect format"))))))))</f>
        <v>N</v>
      </c>
    </row>
    <row r="892" spans="1:28" s="14" customFormat="1" x14ac:dyDescent="0.25">
      <c r="A892" s="7">
        <v>880</v>
      </c>
      <c r="B892" s="6"/>
      <c r="C892" s="11"/>
      <c r="D892" s="220"/>
      <c r="E892" s="11"/>
      <c r="F892" s="205" t="str">
        <f t="shared" si="26"/>
        <v>N/A</v>
      </c>
      <c r="G892" s="6"/>
      <c r="AA892" s="14" t="str">
        <f t="shared" si="27"/>
        <v/>
      </c>
      <c r="AB892" s="14" t="str">
        <f>IF(LEN($AA892)=0,"N",IF(LEN($AA892)&gt;1,"Error -- Availability entered in an incorrect format",IF($AA892='Control Panel'!$F$36,$AA892,IF($AA892='Control Panel'!$F$37,$AA892,IF($AA892='Control Panel'!$F$38,$AA892,IF($AA892='Control Panel'!$F$39,$AA892,IF($AA892='Control Panel'!$F$40,$AA892,IF($AA892='Control Panel'!$F$41,$AA892,"Error -- Availability entered in an incorrect format"))))))))</f>
        <v>N</v>
      </c>
    </row>
    <row r="893" spans="1:28" s="14" customFormat="1" x14ac:dyDescent="0.25">
      <c r="A893" s="7">
        <v>881</v>
      </c>
      <c r="B893" s="6"/>
      <c r="C893" s="11"/>
      <c r="D893" s="220"/>
      <c r="E893" s="11"/>
      <c r="F893" s="205" t="str">
        <f t="shared" si="26"/>
        <v>N/A</v>
      </c>
      <c r="G893" s="6"/>
      <c r="AA893" s="14" t="str">
        <f t="shared" si="27"/>
        <v/>
      </c>
      <c r="AB893" s="14" t="str">
        <f>IF(LEN($AA893)=0,"N",IF(LEN($AA893)&gt;1,"Error -- Availability entered in an incorrect format",IF($AA893='Control Panel'!$F$36,$AA893,IF($AA893='Control Panel'!$F$37,$AA893,IF($AA893='Control Panel'!$F$38,$AA893,IF($AA893='Control Panel'!$F$39,$AA893,IF($AA893='Control Panel'!$F$40,$AA893,IF($AA893='Control Panel'!$F$41,$AA893,"Error -- Availability entered in an incorrect format"))))))))</f>
        <v>N</v>
      </c>
    </row>
    <row r="894" spans="1:28" s="14" customFormat="1" x14ac:dyDescent="0.25">
      <c r="A894" s="7">
        <v>882</v>
      </c>
      <c r="B894" s="6"/>
      <c r="C894" s="11"/>
      <c r="D894" s="220"/>
      <c r="E894" s="11"/>
      <c r="F894" s="205" t="str">
        <f t="shared" si="26"/>
        <v>N/A</v>
      </c>
      <c r="G894" s="6"/>
      <c r="AA894" s="14" t="str">
        <f t="shared" si="27"/>
        <v/>
      </c>
      <c r="AB894" s="14" t="str">
        <f>IF(LEN($AA894)=0,"N",IF(LEN($AA894)&gt;1,"Error -- Availability entered in an incorrect format",IF($AA894='Control Panel'!$F$36,$AA894,IF($AA894='Control Panel'!$F$37,$AA894,IF($AA894='Control Panel'!$F$38,$AA894,IF($AA894='Control Panel'!$F$39,$AA894,IF($AA894='Control Panel'!$F$40,$AA894,IF($AA894='Control Panel'!$F$41,$AA894,"Error -- Availability entered in an incorrect format"))))))))</f>
        <v>N</v>
      </c>
    </row>
    <row r="895" spans="1:28" s="14" customFormat="1" x14ac:dyDescent="0.25">
      <c r="A895" s="7">
        <v>883</v>
      </c>
      <c r="B895" s="6"/>
      <c r="C895" s="11"/>
      <c r="D895" s="220"/>
      <c r="E895" s="11"/>
      <c r="F895" s="205" t="str">
        <f t="shared" si="26"/>
        <v>N/A</v>
      </c>
      <c r="G895" s="6"/>
      <c r="AA895" s="14" t="str">
        <f t="shared" si="27"/>
        <v/>
      </c>
      <c r="AB895" s="14" t="str">
        <f>IF(LEN($AA895)=0,"N",IF(LEN($AA895)&gt;1,"Error -- Availability entered in an incorrect format",IF($AA895='Control Panel'!$F$36,$AA895,IF($AA895='Control Panel'!$F$37,$AA895,IF($AA895='Control Panel'!$F$38,$AA895,IF($AA895='Control Panel'!$F$39,$AA895,IF($AA895='Control Panel'!$F$40,$AA895,IF($AA895='Control Panel'!$F$41,$AA895,"Error -- Availability entered in an incorrect format"))))))))</f>
        <v>N</v>
      </c>
    </row>
    <row r="896" spans="1:28" s="14" customFormat="1" x14ac:dyDescent="0.25">
      <c r="A896" s="7">
        <v>884</v>
      </c>
      <c r="B896" s="6"/>
      <c r="C896" s="11"/>
      <c r="D896" s="220"/>
      <c r="E896" s="11"/>
      <c r="F896" s="205" t="str">
        <f t="shared" si="26"/>
        <v>N/A</v>
      </c>
      <c r="G896" s="6"/>
      <c r="AA896" s="14" t="str">
        <f t="shared" si="27"/>
        <v/>
      </c>
      <c r="AB896" s="14" t="str">
        <f>IF(LEN($AA896)=0,"N",IF(LEN($AA896)&gt;1,"Error -- Availability entered in an incorrect format",IF($AA896='Control Panel'!$F$36,$AA896,IF($AA896='Control Panel'!$F$37,$AA896,IF($AA896='Control Panel'!$F$38,$AA896,IF($AA896='Control Panel'!$F$39,$AA896,IF($AA896='Control Panel'!$F$40,$AA896,IF($AA896='Control Panel'!$F$41,$AA896,"Error -- Availability entered in an incorrect format"))))))))</f>
        <v>N</v>
      </c>
    </row>
    <row r="897" spans="1:28" s="14" customFormat="1" x14ac:dyDescent="0.25">
      <c r="A897" s="7">
        <v>885</v>
      </c>
      <c r="B897" s="6"/>
      <c r="C897" s="11"/>
      <c r="D897" s="220"/>
      <c r="E897" s="11"/>
      <c r="F897" s="205" t="str">
        <f t="shared" si="26"/>
        <v>N/A</v>
      </c>
      <c r="G897" s="6"/>
      <c r="AA897" s="14" t="str">
        <f t="shared" si="27"/>
        <v/>
      </c>
      <c r="AB897" s="14" t="str">
        <f>IF(LEN($AA897)=0,"N",IF(LEN($AA897)&gt;1,"Error -- Availability entered in an incorrect format",IF($AA897='Control Panel'!$F$36,$AA897,IF($AA897='Control Panel'!$F$37,$AA897,IF($AA897='Control Panel'!$F$38,$AA897,IF($AA897='Control Panel'!$F$39,$AA897,IF($AA897='Control Panel'!$F$40,$AA897,IF($AA897='Control Panel'!$F$41,$AA897,"Error -- Availability entered in an incorrect format"))))))))</f>
        <v>N</v>
      </c>
    </row>
    <row r="898" spans="1:28" s="14" customFormat="1" x14ac:dyDescent="0.25">
      <c r="A898" s="7">
        <v>886</v>
      </c>
      <c r="B898" s="6"/>
      <c r="C898" s="11"/>
      <c r="D898" s="220"/>
      <c r="E898" s="11"/>
      <c r="F898" s="205" t="str">
        <f t="shared" si="26"/>
        <v>N/A</v>
      </c>
      <c r="G898" s="6"/>
      <c r="AA898" s="14" t="str">
        <f t="shared" si="27"/>
        <v/>
      </c>
      <c r="AB898" s="14" t="str">
        <f>IF(LEN($AA898)=0,"N",IF(LEN($AA898)&gt;1,"Error -- Availability entered in an incorrect format",IF($AA898='Control Panel'!$F$36,$AA898,IF($AA898='Control Panel'!$F$37,$AA898,IF($AA898='Control Panel'!$F$38,$AA898,IF($AA898='Control Panel'!$F$39,$AA898,IF($AA898='Control Panel'!$F$40,$AA898,IF($AA898='Control Panel'!$F$41,$AA898,"Error -- Availability entered in an incorrect format"))))))))</f>
        <v>N</v>
      </c>
    </row>
    <row r="899" spans="1:28" s="14" customFormat="1" x14ac:dyDescent="0.25">
      <c r="A899" s="7">
        <v>887</v>
      </c>
      <c r="B899" s="6"/>
      <c r="C899" s="11"/>
      <c r="D899" s="220"/>
      <c r="E899" s="11"/>
      <c r="F899" s="205" t="str">
        <f t="shared" si="26"/>
        <v>N/A</v>
      </c>
      <c r="G899" s="6"/>
      <c r="AA899" s="14" t="str">
        <f t="shared" si="27"/>
        <v/>
      </c>
      <c r="AB899" s="14" t="str">
        <f>IF(LEN($AA899)=0,"N",IF(LEN($AA899)&gt;1,"Error -- Availability entered in an incorrect format",IF($AA899='Control Panel'!$F$36,$AA899,IF($AA899='Control Panel'!$F$37,$AA899,IF($AA899='Control Panel'!$F$38,$AA899,IF($AA899='Control Panel'!$F$39,$AA899,IF($AA899='Control Panel'!$F$40,$AA899,IF($AA899='Control Panel'!$F$41,$AA899,"Error -- Availability entered in an incorrect format"))))))))</f>
        <v>N</v>
      </c>
    </row>
    <row r="900" spans="1:28" s="14" customFormat="1" x14ac:dyDescent="0.25">
      <c r="A900" s="7">
        <v>888</v>
      </c>
      <c r="B900" s="6"/>
      <c r="C900" s="11"/>
      <c r="D900" s="220"/>
      <c r="E900" s="11"/>
      <c r="F900" s="205" t="str">
        <f t="shared" si="26"/>
        <v>N/A</v>
      </c>
      <c r="G900" s="6"/>
      <c r="AA900" s="14" t="str">
        <f t="shared" si="27"/>
        <v/>
      </c>
      <c r="AB900" s="14" t="str">
        <f>IF(LEN($AA900)=0,"N",IF(LEN($AA900)&gt;1,"Error -- Availability entered in an incorrect format",IF($AA900='Control Panel'!$F$36,$AA900,IF($AA900='Control Panel'!$F$37,$AA900,IF($AA900='Control Panel'!$F$38,$AA900,IF($AA900='Control Panel'!$F$39,$AA900,IF($AA900='Control Panel'!$F$40,$AA900,IF($AA900='Control Panel'!$F$41,$AA900,"Error -- Availability entered in an incorrect format"))))))))</f>
        <v>N</v>
      </c>
    </row>
    <row r="901" spans="1:28" s="14" customFormat="1" x14ac:dyDescent="0.25">
      <c r="A901" s="7">
        <v>889</v>
      </c>
      <c r="B901" s="6"/>
      <c r="C901" s="11"/>
      <c r="D901" s="220"/>
      <c r="E901" s="11"/>
      <c r="F901" s="205" t="str">
        <f t="shared" si="26"/>
        <v>N/A</v>
      </c>
      <c r="G901" s="6"/>
      <c r="AA901" s="14" t="str">
        <f t="shared" si="27"/>
        <v/>
      </c>
      <c r="AB901" s="14" t="str">
        <f>IF(LEN($AA901)=0,"N",IF(LEN($AA901)&gt;1,"Error -- Availability entered in an incorrect format",IF($AA901='Control Panel'!$F$36,$AA901,IF($AA901='Control Panel'!$F$37,$AA901,IF($AA901='Control Panel'!$F$38,$AA901,IF($AA901='Control Panel'!$F$39,$AA901,IF($AA901='Control Panel'!$F$40,$AA901,IF($AA901='Control Panel'!$F$41,$AA901,"Error -- Availability entered in an incorrect format"))))))))</f>
        <v>N</v>
      </c>
    </row>
    <row r="902" spans="1:28" s="14" customFormat="1" x14ac:dyDescent="0.25">
      <c r="A902" s="7">
        <v>890</v>
      </c>
      <c r="B902" s="6"/>
      <c r="C902" s="11"/>
      <c r="D902" s="220"/>
      <c r="E902" s="11"/>
      <c r="F902" s="205" t="str">
        <f t="shared" si="26"/>
        <v>N/A</v>
      </c>
      <c r="G902" s="6"/>
      <c r="AA902" s="14" t="str">
        <f t="shared" si="27"/>
        <v/>
      </c>
      <c r="AB902" s="14" t="str">
        <f>IF(LEN($AA902)=0,"N",IF(LEN($AA902)&gt;1,"Error -- Availability entered in an incorrect format",IF($AA902='Control Panel'!$F$36,$AA902,IF($AA902='Control Panel'!$F$37,$AA902,IF($AA902='Control Panel'!$F$38,$AA902,IF($AA902='Control Panel'!$F$39,$AA902,IF($AA902='Control Panel'!$F$40,$AA902,IF($AA902='Control Panel'!$F$41,$AA902,"Error -- Availability entered in an incorrect format"))))))))</f>
        <v>N</v>
      </c>
    </row>
    <row r="903" spans="1:28" s="14" customFormat="1" x14ac:dyDescent="0.25">
      <c r="A903" s="7">
        <v>891</v>
      </c>
      <c r="B903" s="6"/>
      <c r="C903" s="11"/>
      <c r="D903" s="220"/>
      <c r="E903" s="11"/>
      <c r="F903" s="205" t="str">
        <f t="shared" si="26"/>
        <v>N/A</v>
      </c>
      <c r="G903" s="6"/>
      <c r="AA903" s="14" t="str">
        <f t="shared" si="27"/>
        <v/>
      </c>
      <c r="AB903" s="14" t="str">
        <f>IF(LEN($AA903)=0,"N",IF(LEN($AA903)&gt;1,"Error -- Availability entered in an incorrect format",IF($AA903='Control Panel'!$F$36,$AA903,IF($AA903='Control Panel'!$F$37,$AA903,IF($AA903='Control Panel'!$F$38,$AA903,IF($AA903='Control Panel'!$F$39,$AA903,IF($AA903='Control Panel'!$F$40,$AA903,IF($AA903='Control Panel'!$F$41,$AA903,"Error -- Availability entered in an incorrect format"))))))))</f>
        <v>N</v>
      </c>
    </row>
    <row r="904" spans="1:28" s="14" customFormat="1" x14ac:dyDescent="0.25">
      <c r="A904" s="7">
        <v>892</v>
      </c>
      <c r="B904" s="6"/>
      <c r="C904" s="11"/>
      <c r="D904" s="220"/>
      <c r="E904" s="11"/>
      <c r="F904" s="205" t="str">
        <f t="shared" si="26"/>
        <v>N/A</v>
      </c>
      <c r="G904" s="6"/>
      <c r="AA904" s="14" t="str">
        <f t="shared" si="27"/>
        <v/>
      </c>
      <c r="AB904" s="14" t="str">
        <f>IF(LEN($AA904)=0,"N",IF(LEN($AA904)&gt;1,"Error -- Availability entered in an incorrect format",IF($AA904='Control Panel'!$F$36,$AA904,IF($AA904='Control Panel'!$F$37,$AA904,IF($AA904='Control Panel'!$F$38,$AA904,IF($AA904='Control Panel'!$F$39,$AA904,IF($AA904='Control Panel'!$F$40,$AA904,IF($AA904='Control Panel'!$F$41,$AA904,"Error -- Availability entered in an incorrect format"))))))))</f>
        <v>N</v>
      </c>
    </row>
    <row r="905" spans="1:28" s="14" customFormat="1" x14ac:dyDescent="0.25">
      <c r="A905" s="7">
        <v>893</v>
      </c>
      <c r="B905" s="6"/>
      <c r="C905" s="11"/>
      <c r="D905" s="220"/>
      <c r="E905" s="11"/>
      <c r="F905" s="205" t="str">
        <f t="shared" si="26"/>
        <v>N/A</v>
      </c>
      <c r="G905" s="6"/>
      <c r="AA905" s="14" t="str">
        <f t="shared" si="27"/>
        <v/>
      </c>
      <c r="AB905" s="14" t="str">
        <f>IF(LEN($AA905)=0,"N",IF(LEN($AA905)&gt;1,"Error -- Availability entered in an incorrect format",IF($AA905='Control Panel'!$F$36,$AA905,IF($AA905='Control Panel'!$F$37,$AA905,IF($AA905='Control Panel'!$F$38,$AA905,IF($AA905='Control Panel'!$F$39,$AA905,IF($AA905='Control Panel'!$F$40,$AA905,IF($AA905='Control Panel'!$F$41,$AA905,"Error -- Availability entered in an incorrect format"))))))))</f>
        <v>N</v>
      </c>
    </row>
    <row r="906" spans="1:28" s="14" customFormat="1" x14ac:dyDescent="0.25">
      <c r="A906" s="7">
        <v>894</v>
      </c>
      <c r="B906" s="6"/>
      <c r="C906" s="11"/>
      <c r="D906" s="220"/>
      <c r="E906" s="11"/>
      <c r="F906" s="205" t="str">
        <f t="shared" si="26"/>
        <v>N/A</v>
      </c>
      <c r="G906" s="6"/>
      <c r="AA906" s="14" t="str">
        <f t="shared" si="27"/>
        <v/>
      </c>
      <c r="AB906" s="14" t="str">
        <f>IF(LEN($AA906)=0,"N",IF(LEN($AA906)&gt;1,"Error -- Availability entered in an incorrect format",IF($AA906='Control Panel'!$F$36,$AA906,IF($AA906='Control Panel'!$F$37,$AA906,IF($AA906='Control Panel'!$F$38,$AA906,IF($AA906='Control Panel'!$F$39,$AA906,IF($AA906='Control Panel'!$F$40,$AA906,IF($AA906='Control Panel'!$F$41,$AA906,"Error -- Availability entered in an incorrect format"))))))))</f>
        <v>N</v>
      </c>
    </row>
    <row r="907" spans="1:28" s="14" customFormat="1" x14ac:dyDescent="0.25">
      <c r="A907" s="7">
        <v>895</v>
      </c>
      <c r="B907" s="6"/>
      <c r="C907" s="11"/>
      <c r="D907" s="220"/>
      <c r="E907" s="11"/>
      <c r="F907" s="205" t="str">
        <f t="shared" si="26"/>
        <v>N/A</v>
      </c>
      <c r="G907" s="6"/>
      <c r="AA907" s="14" t="str">
        <f t="shared" si="27"/>
        <v/>
      </c>
      <c r="AB907" s="14" t="str">
        <f>IF(LEN($AA907)=0,"N",IF(LEN($AA907)&gt;1,"Error -- Availability entered in an incorrect format",IF($AA907='Control Panel'!$F$36,$AA907,IF($AA907='Control Panel'!$F$37,$AA907,IF($AA907='Control Panel'!$F$38,$AA907,IF($AA907='Control Panel'!$F$39,$AA907,IF($AA907='Control Panel'!$F$40,$AA907,IF($AA907='Control Panel'!$F$41,$AA907,"Error -- Availability entered in an incorrect format"))))))))</f>
        <v>N</v>
      </c>
    </row>
    <row r="908" spans="1:28" s="14" customFormat="1" x14ac:dyDescent="0.25">
      <c r="A908" s="7">
        <v>896</v>
      </c>
      <c r="B908" s="6"/>
      <c r="C908" s="11"/>
      <c r="D908" s="220"/>
      <c r="E908" s="11"/>
      <c r="F908" s="205" t="str">
        <f t="shared" si="26"/>
        <v>N/A</v>
      </c>
      <c r="G908" s="6"/>
      <c r="AA908" s="14" t="str">
        <f t="shared" si="27"/>
        <v/>
      </c>
      <c r="AB908" s="14" t="str">
        <f>IF(LEN($AA908)=0,"N",IF(LEN($AA908)&gt;1,"Error -- Availability entered in an incorrect format",IF($AA908='Control Panel'!$F$36,$AA908,IF($AA908='Control Panel'!$F$37,$AA908,IF($AA908='Control Panel'!$F$38,$AA908,IF($AA908='Control Panel'!$F$39,$AA908,IF($AA908='Control Panel'!$F$40,$AA908,IF($AA908='Control Panel'!$F$41,$AA908,"Error -- Availability entered in an incorrect format"))))))))</f>
        <v>N</v>
      </c>
    </row>
    <row r="909" spans="1:28" s="14" customFormat="1" x14ac:dyDescent="0.25">
      <c r="A909" s="7">
        <v>897</v>
      </c>
      <c r="B909" s="6"/>
      <c r="C909" s="11"/>
      <c r="D909" s="220"/>
      <c r="E909" s="11"/>
      <c r="F909" s="205" t="str">
        <f t="shared" si="26"/>
        <v>N/A</v>
      </c>
      <c r="G909" s="6"/>
      <c r="AA909" s="14" t="str">
        <f t="shared" si="27"/>
        <v/>
      </c>
      <c r="AB909" s="14" t="str">
        <f>IF(LEN($AA909)=0,"N",IF(LEN($AA909)&gt;1,"Error -- Availability entered in an incorrect format",IF($AA909='Control Panel'!$F$36,$AA909,IF($AA909='Control Panel'!$F$37,$AA909,IF($AA909='Control Panel'!$F$38,$AA909,IF($AA909='Control Panel'!$F$39,$AA909,IF($AA909='Control Panel'!$F$40,$AA909,IF($AA909='Control Panel'!$F$41,$AA909,"Error -- Availability entered in an incorrect format"))))))))</f>
        <v>N</v>
      </c>
    </row>
    <row r="910" spans="1:28" s="14" customFormat="1" x14ac:dyDescent="0.25">
      <c r="A910" s="7">
        <v>898</v>
      </c>
      <c r="B910" s="6"/>
      <c r="C910" s="11"/>
      <c r="D910" s="220"/>
      <c r="E910" s="11"/>
      <c r="F910" s="205" t="str">
        <f t="shared" ref="F910:F973" si="28">IF($D$10=$A$9,"N/A",$D$10)</f>
        <v>N/A</v>
      </c>
      <c r="G910" s="6"/>
      <c r="AA910" s="14" t="str">
        <f t="shared" ref="AA910:AA973" si="29">TRIM($D910)</f>
        <v/>
      </c>
      <c r="AB910" s="14" t="str">
        <f>IF(LEN($AA910)=0,"N",IF(LEN($AA910)&gt;1,"Error -- Availability entered in an incorrect format",IF($AA910='Control Panel'!$F$36,$AA910,IF($AA910='Control Panel'!$F$37,$AA910,IF($AA910='Control Panel'!$F$38,$AA910,IF($AA910='Control Panel'!$F$39,$AA910,IF($AA910='Control Panel'!$F$40,$AA910,IF($AA910='Control Panel'!$F$41,$AA910,"Error -- Availability entered in an incorrect format"))))))))</f>
        <v>N</v>
      </c>
    </row>
    <row r="911" spans="1:28" s="14" customFormat="1" x14ac:dyDescent="0.25">
      <c r="A911" s="7">
        <v>899</v>
      </c>
      <c r="B911" s="6"/>
      <c r="C911" s="11"/>
      <c r="D911" s="220"/>
      <c r="E911" s="11"/>
      <c r="F911" s="205" t="str">
        <f t="shared" si="28"/>
        <v>N/A</v>
      </c>
      <c r="G911" s="6"/>
      <c r="AA911" s="14" t="str">
        <f t="shared" si="29"/>
        <v/>
      </c>
      <c r="AB911" s="14" t="str">
        <f>IF(LEN($AA911)=0,"N",IF(LEN($AA911)&gt;1,"Error -- Availability entered in an incorrect format",IF($AA911='Control Panel'!$F$36,$AA911,IF($AA911='Control Panel'!$F$37,$AA911,IF($AA911='Control Panel'!$F$38,$AA911,IF($AA911='Control Panel'!$F$39,$AA911,IF($AA911='Control Panel'!$F$40,$AA911,IF($AA911='Control Panel'!$F$41,$AA911,"Error -- Availability entered in an incorrect format"))))))))</f>
        <v>N</v>
      </c>
    </row>
    <row r="912" spans="1:28" s="14" customFormat="1" x14ac:dyDescent="0.25">
      <c r="A912" s="7">
        <v>900</v>
      </c>
      <c r="B912" s="6"/>
      <c r="C912" s="11"/>
      <c r="D912" s="220"/>
      <c r="E912" s="11"/>
      <c r="F912" s="205" t="str">
        <f t="shared" si="28"/>
        <v>N/A</v>
      </c>
      <c r="G912" s="6"/>
      <c r="AA912" s="14" t="str">
        <f t="shared" si="29"/>
        <v/>
      </c>
      <c r="AB912" s="14" t="str">
        <f>IF(LEN($AA912)=0,"N",IF(LEN($AA912)&gt;1,"Error -- Availability entered in an incorrect format",IF($AA912='Control Panel'!$F$36,$AA912,IF($AA912='Control Panel'!$F$37,$AA912,IF($AA912='Control Panel'!$F$38,$AA912,IF($AA912='Control Panel'!$F$39,$AA912,IF($AA912='Control Panel'!$F$40,$AA912,IF($AA912='Control Panel'!$F$41,$AA912,"Error -- Availability entered in an incorrect format"))))))))</f>
        <v>N</v>
      </c>
    </row>
    <row r="913" spans="1:28" s="14" customFormat="1" x14ac:dyDescent="0.25">
      <c r="A913" s="7">
        <v>901</v>
      </c>
      <c r="B913" s="6"/>
      <c r="C913" s="11"/>
      <c r="D913" s="220"/>
      <c r="E913" s="11"/>
      <c r="F913" s="205" t="str">
        <f t="shared" si="28"/>
        <v>N/A</v>
      </c>
      <c r="G913" s="6"/>
      <c r="AA913" s="14" t="str">
        <f t="shared" si="29"/>
        <v/>
      </c>
      <c r="AB913" s="14" t="str">
        <f>IF(LEN($AA913)=0,"N",IF(LEN($AA913)&gt;1,"Error -- Availability entered in an incorrect format",IF($AA913='Control Panel'!$F$36,$AA913,IF($AA913='Control Panel'!$F$37,$AA913,IF($AA913='Control Panel'!$F$38,$AA913,IF($AA913='Control Panel'!$F$39,$AA913,IF($AA913='Control Panel'!$F$40,$AA913,IF($AA913='Control Panel'!$F$41,$AA913,"Error -- Availability entered in an incorrect format"))))))))</f>
        <v>N</v>
      </c>
    </row>
    <row r="914" spans="1:28" s="14" customFormat="1" x14ac:dyDescent="0.25">
      <c r="A914" s="7">
        <v>902</v>
      </c>
      <c r="B914" s="6"/>
      <c r="C914" s="11"/>
      <c r="D914" s="220"/>
      <c r="E914" s="11"/>
      <c r="F914" s="205" t="str">
        <f t="shared" si="28"/>
        <v>N/A</v>
      </c>
      <c r="G914" s="6"/>
      <c r="AA914" s="14" t="str">
        <f t="shared" si="29"/>
        <v/>
      </c>
      <c r="AB914" s="14" t="str">
        <f>IF(LEN($AA914)=0,"N",IF(LEN($AA914)&gt;1,"Error -- Availability entered in an incorrect format",IF($AA914='Control Panel'!$F$36,$AA914,IF($AA914='Control Panel'!$F$37,$AA914,IF($AA914='Control Panel'!$F$38,$AA914,IF($AA914='Control Panel'!$F$39,$AA914,IF($AA914='Control Panel'!$F$40,$AA914,IF($AA914='Control Panel'!$F$41,$AA914,"Error -- Availability entered in an incorrect format"))))))))</f>
        <v>N</v>
      </c>
    </row>
    <row r="915" spans="1:28" s="14" customFormat="1" x14ac:dyDescent="0.25">
      <c r="A915" s="7">
        <v>903</v>
      </c>
      <c r="B915" s="6"/>
      <c r="C915" s="11"/>
      <c r="D915" s="220"/>
      <c r="E915" s="11"/>
      <c r="F915" s="205" t="str">
        <f t="shared" si="28"/>
        <v>N/A</v>
      </c>
      <c r="G915" s="6"/>
      <c r="AA915" s="14" t="str">
        <f t="shared" si="29"/>
        <v/>
      </c>
      <c r="AB915" s="14" t="str">
        <f>IF(LEN($AA915)=0,"N",IF(LEN($AA915)&gt;1,"Error -- Availability entered in an incorrect format",IF($AA915='Control Panel'!$F$36,$AA915,IF($AA915='Control Panel'!$F$37,$AA915,IF($AA915='Control Panel'!$F$38,$AA915,IF($AA915='Control Panel'!$F$39,$AA915,IF($AA915='Control Panel'!$F$40,$AA915,IF($AA915='Control Panel'!$F$41,$AA915,"Error -- Availability entered in an incorrect format"))))))))</f>
        <v>N</v>
      </c>
    </row>
    <row r="916" spans="1:28" s="14" customFormat="1" x14ac:dyDescent="0.25">
      <c r="A916" s="7">
        <v>904</v>
      </c>
      <c r="B916" s="6"/>
      <c r="C916" s="11"/>
      <c r="D916" s="220"/>
      <c r="E916" s="11"/>
      <c r="F916" s="205" t="str">
        <f t="shared" si="28"/>
        <v>N/A</v>
      </c>
      <c r="G916" s="6"/>
      <c r="AA916" s="14" t="str">
        <f t="shared" si="29"/>
        <v/>
      </c>
      <c r="AB916" s="14" t="str">
        <f>IF(LEN($AA916)=0,"N",IF(LEN($AA916)&gt;1,"Error -- Availability entered in an incorrect format",IF($AA916='Control Panel'!$F$36,$AA916,IF($AA916='Control Panel'!$F$37,$AA916,IF($AA916='Control Panel'!$F$38,$AA916,IF($AA916='Control Panel'!$F$39,$AA916,IF($AA916='Control Panel'!$F$40,$AA916,IF($AA916='Control Panel'!$F$41,$AA916,"Error -- Availability entered in an incorrect format"))))))))</f>
        <v>N</v>
      </c>
    </row>
    <row r="917" spans="1:28" s="14" customFormat="1" x14ac:dyDescent="0.25">
      <c r="A917" s="7">
        <v>905</v>
      </c>
      <c r="B917" s="6"/>
      <c r="C917" s="11"/>
      <c r="D917" s="220"/>
      <c r="E917" s="11"/>
      <c r="F917" s="205" t="str">
        <f t="shared" si="28"/>
        <v>N/A</v>
      </c>
      <c r="G917" s="6"/>
      <c r="AA917" s="14" t="str">
        <f t="shared" si="29"/>
        <v/>
      </c>
      <c r="AB917" s="14" t="str">
        <f>IF(LEN($AA917)=0,"N",IF(LEN($AA917)&gt;1,"Error -- Availability entered in an incorrect format",IF($AA917='Control Panel'!$F$36,$AA917,IF($AA917='Control Panel'!$F$37,$AA917,IF($AA917='Control Panel'!$F$38,$AA917,IF($AA917='Control Panel'!$F$39,$AA917,IF($AA917='Control Panel'!$F$40,$AA917,IF($AA917='Control Panel'!$F$41,$AA917,"Error -- Availability entered in an incorrect format"))))))))</f>
        <v>N</v>
      </c>
    </row>
    <row r="918" spans="1:28" s="14" customFormat="1" x14ac:dyDescent="0.25">
      <c r="A918" s="7">
        <v>906</v>
      </c>
      <c r="B918" s="6"/>
      <c r="C918" s="11"/>
      <c r="D918" s="220"/>
      <c r="E918" s="11"/>
      <c r="F918" s="205" t="str">
        <f t="shared" si="28"/>
        <v>N/A</v>
      </c>
      <c r="G918" s="6"/>
      <c r="AA918" s="14" t="str">
        <f t="shared" si="29"/>
        <v/>
      </c>
      <c r="AB918" s="14" t="str">
        <f>IF(LEN($AA918)=0,"N",IF(LEN($AA918)&gt;1,"Error -- Availability entered in an incorrect format",IF($AA918='Control Panel'!$F$36,$AA918,IF($AA918='Control Panel'!$F$37,$AA918,IF($AA918='Control Panel'!$F$38,$AA918,IF($AA918='Control Panel'!$F$39,$AA918,IF($AA918='Control Panel'!$F$40,$AA918,IF($AA918='Control Panel'!$F$41,$AA918,"Error -- Availability entered in an incorrect format"))))))))</f>
        <v>N</v>
      </c>
    </row>
    <row r="919" spans="1:28" s="14" customFormat="1" x14ac:dyDescent="0.25">
      <c r="A919" s="7">
        <v>907</v>
      </c>
      <c r="B919" s="6"/>
      <c r="C919" s="11"/>
      <c r="D919" s="220"/>
      <c r="E919" s="11"/>
      <c r="F919" s="205" t="str">
        <f t="shared" si="28"/>
        <v>N/A</v>
      </c>
      <c r="G919" s="6"/>
      <c r="AA919" s="14" t="str">
        <f t="shared" si="29"/>
        <v/>
      </c>
      <c r="AB919" s="14" t="str">
        <f>IF(LEN($AA919)=0,"N",IF(LEN($AA919)&gt;1,"Error -- Availability entered in an incorrect format",IF($AA919='Control Panel'!$F$36,$AA919,IF($AA919='Control Panel'!$F$37,$AA919,IF($AA919='Control Panel'!$F$38,$AA919,IF($AA919='Control Panel'!$F$39,$AA919,IF($AA919='Control Panel'!$F$40,$AA919,IF($AA919='Control Panel'!$F$41,$AA919,"Error -- Availability entered in an incorrect format"))))))))</f>
        <v>N</v>
      </c>
    </row>
    <row r="920" spans="1:28" s="14" customFormat="1" x14ac:dyDescent="0.25">
      <c r="A920" s="7">
        <v>908</v>
      </c>
      <c r="B920" s="6"/>
      <c r="C920" s="11"/>
      <c r="D920" s="220"/>
      <c r="E920" s="11"/>
      <c r="F920" s="205" t="str">
        <f t="shared" si="28"/>
        <v>N/A</v>
      </c>
      <c r="G920" s="6"/>
      <c r="AA920" s="14" t="str">
        <f t="shared" si="29"/>
        <v/>
      </c>
      <c r="AB920" s="14" t="str">
        <f>IF(LEN($AA920)=0,"N",IF(LEN($AA920)&gt;1,"Error -- Availability entered in an incorrect format",IF($AA920='Control Panel'!$F$36,$AA920,IF($AA920='Control Panel'!$F$37,$AA920,IF($AA920='Control Panel'!$F$38,$AA920,IF($AA920='Control Panel'!$F$39,$AA920,IF($AA920='Control Panel'!$F$40,$AA920,IF($AA920='Control Panel'!$F$41,$AA920,"Error -- Availability entered in an incorrect format"))))))))</f>
        <v>N</v>
      </c>
    </row>
    <row r="921" spans="1:28" s="14" customFormat="1" x14ac:dyDescent="0.25">
      <c r="A921" s="7">
        <v>909</v>
      </c>
      <c r="B921" s="6"/>
      <c r="C921" s="11"/>
      <c r="D921" s="220"/>
      <c r="E921" s="11"/>
      <c r="F921" s="205" t="str">
        <f t="shared" si="28"/>
        <v>N/A</v>
      </c>
      <c r="G921" s="6"/>
      <c r="AA921" s="14" t="str">
        <f t="shared" si="29"/>
        <v/>
      </c>
      <c r="AB921" s="14" t="str">
        <f>IF(LEN($AA921)=0,"N",IF(LEN($AA921)&gt;1,"Error -- Availability entered in an incorrect format",IF($AA921='Control Panel'!$F$36,$AA921,IF($AA921='Control Panel'!$F$37,$AA921,IF($AA921='Control Panel'!$F$38,$AA921,IF($AA921='Control Panel'!$F$39,$AA921,IF($AA921='Control Panel'!$F$40,$AA921,IF($AA921='Control Panel'!$F$41,$AA921,"Error -- Availability entered in an incorrect format"))))))))</f>
        <v>N</v>
      </c>
    </row>
    <row r="922" spans="1:28" s="14" customFormat="1" x14ac:dyDescent="0.25">
      <c r="A922" s="7">
        <v>910</v>
      </c>
      <c r="B922" s="6"/>
      <c r="C922" s="11"/>
      <c r="D922" s="220"/>
      <c r="E922" s="11"/>
      <c r="F922" s="205" t="str">
        <f t="shared" si="28"/>
        <v>N/A</v>
      </c>
      <c r="G922" s="6"/>
      <c r="AA922" s="14" t="str">
        <f t="shared" si="29"/>
        <v/>
      </c>
      <c r="AB922" s="14" t="str">
        <f>IF(LEN($AA922)=0,"N",IF(LEN($AA922)&gt;1,"Error -- Availability entered in an incorrect format",IF($AA922='Control Panel'!$F$36,$AA922,IF($AA922='Control Panel'!$F$37,$AA922,IF($AA922='Control Panel'!$F$38,$AA922,IF($AA922='Control Panel'!$F$39,$AA922,IF($AA922='Control Panel'!$F$40,$AA922,IF($AA922='Control Panel'!$F$41,$AA922,"Error -- Availability entered in an incorrect format"))))))))</f>
        <v>N</v>
      </c>
    </row>
    <row r="923" spans="1:28" s="14" customFormat="1" x14ac:dyDescent="0.25">
      <c r="A923" s="7">
        <v>911</v>
      </c>
      <c r="B923" s="6"/>
      <c r="C923" s="11"/>
      <c r="D923" s="220"/>
      <c r="E923" s="11"/>
      <c r="F923" s="205" t="str">
        <f t="shared" si="28"/>
        <v>N/A</v>
      </c>
      <c r="G923" s="6"/>
      <c r="AA923" s="14" t="str">
        <f t="shared" si="29"/>
        <v/>
      </c>
      <c r="AB923" s="14" t="str">
        <f>IF(LEN($AA923)=0,"N",IF(LEN($AA923)&gt;1,"Error -- Availability entered in an incorrect format",IF($AA923='Control Panel'!$F$36,$AA923,IF($AA923='Control Panel'!$F$37,$AA923,IF($AA923='Control Panel'!$F$38,$AA923,IF($AA923='Control Panel'!$F$39,$AA923,IF($AA923='Control Panel'!$F$40,$AA923,IF($AA923='Control Panel'!$F$41,$AA923,"Error -- Availability entered in an incorrect format"))))))))</f>
        <v>N</v>
      </c>
    </row>
    <row r="924" spans="1:28" s="14" customFormat="1" x14ac:dyDescent="0.25">
      <c r="A924" s="7">
        <v>912</v>
      </c>
      <c r="B924" s="6"/>
      <c r="C924" s="11"/>
      <c r="D924" s="220"/>
      <c r="E924" s="11"/>
      <c r="F924" s="205" t="str">
        <f t="shared" si="28"/>
        <v>N/A</v>
      </c>
      <c r="G924" s="6"/>
      <c r="AA924" s="14" t="str">
        <f t="shared" si="29"/>
        <v/>
      </c>
      <c r="AB924" s="14" t="str">
        <f>IF(LEN($AA924)=0,"N",IF(LEN($AA924)&gt;1,"Error -- Availability entered in an incorrect format",IF($AA924='Control Panel'!$F$36,$AA924,IF($AA924='Control Panel'!$F$37,$AA924,IF($AA924='Control Panel'!$F$38,$AA924,IF($AA924='Control Panel'!$F$39,$AA924,IF($AA924='Control Panel'!$F$40,$AA924,IF($AA924='Control Panel'!$F$41,$AA924,"Error -- Availability entered in an incorrect format"))))))))</f>
        <v>N</v>
      </c>
    </row>
    <row r="925" spans="1:28" s="14" customFormat="1" x14ac:dyDescent="0.25">
      <c r="A925" s="7">
        <v>913</v>
      </c>
      <c r="B925" s="6"/>
      <c r="C925" s="11"/>
      <c r="D925" s="220"/>
      <c r="E925" s="11"/>
      <c r="F925" s="205" t="str">
        <f t="shared" si="28"/>
        <v>N/A</v>
      </c>
      <c r="G925" s="6"/>
      <c r="AA925" s="14" t="str">
        <f t="shared" si="29"/>
        <v/>
      </c>
      <c r="AB925" s="14" t="str">
        <f>IF(LEN($AA925)=0,"N",IF(LEN($AA925)&gt;1,"Error -- Availability entered in an incorrect format",IF($AA925='Control Panel'!$F$36,$AA925,IF($AA925='Control Panel'!$F$37,$AA925,IF($AA925='Control Panel'!$F$38,$AA925,IF($AA925='Control Panel'!$F$39,$AA925,IF($AA925='Control Panel'!$F$40,$AA925,IF($AA925='Control Panel'!$F$41,$AA925,"Error -- Availability entered in an incorrect format"))))))))</f>
        <v>N</v>
      </c>
    </row>
    <row r="926" spans="1:28" s="14" customFormat="1" x14ac:dyDescent="0.25">
      <c r="A926" s="7">
        <v>914</v>
      </c>
      <c r="B926" s="6"/>
      <c r="C926" s="11"/>
      <c r="D926" s="220"/>
      <c r="E926" s="11"/>
      <c r="F926" s="205" t="str">
        <f t="shared" si="28"/>
        <v>N/A</v>
      </c>
      <c r="G926" s="6"/>
      <c r="AA926" s="14" t="str">
        <f t="shared" si="29"/>
        <v/>
      </c>
      <c r="AB926" s="14" t="str">
        <f>IF(LEN($AA926)=0,"N",IF(LEN($AA926)&gt;1,"Error -- Availability entered in an incorrect format",IF($AA926='Control Panel'!$F$36,$AA926,IF($AA926='Control Panel'!$F$37,$AA926,IF($AA926='Control Panel'!$F$38,$AA926,IF($AA926='Control Panel'!$F$39,$AA926,IF($AA926='Control Panel'!$F$40,$AA926,IF($AA926='Control Panel'!$F$41,$AA926,"Error -- Availability entered in an incorrect format"))))))))</f>
        <v>N</v>
      </c>
    </row>
    <row r="927" spans="1:28" s="14" customFormat="1" x14ac:dyDescent="0.25">
      <c r="A927" s="7">
        <v>915</v>
      </c>
      <c r="B927" s="6"/>
      <c r="C927" s="11"/>
      <c r="D927" s="220"/>
      <c r="E927" s="11"/>
      <c r="F927" s="205" t="str">
        <f t="shared" si="28"/>
        <v>N/A</v>
      </c>
      <c r="G927" s="6"/>
      <c r="AA927" s="14" t="str">
        <f t="shared" si="29"/>
        <v/>
      </c>
      <c r="AB927" s="14" t="str">
        <f>IF(LEN($AA927)=0,"N",IF(LEN($AA927)&gt;1,"Error -- Availability entered in an incorrect format",IF($AA927='Control Panel'!$F$36,$AA927,IF($AA927='Control Panel'!$F$37,$AA927,IF($AA927='Control Panel'!$F$38,$AA927,IF($AA927='Control Panel'!$F$39,$AA927,IF($AA927='Control Panel'!$F$40,$AA927,IF($AA927='Control Panel'!$F$41,$AA927,"Error -- Availability entered in an incorrect format"))))))))</f>
        <v>N</v>
      </c>
    </row>
    <row r="928" spans="1:28" s="14" customFormat="1" x14ac:dyDescent="0.25">
      <c r="A928" s="7">
        <v>916</v>
      </c>
      <c r="B928" s="6"/>
      <c r="C928" s="11"/>
      <c r="D928" s="220"/>
      <c r="E928" s="11"/>
      <c r="F928" s="205" t="str">
        <f t="shared" si="28"/>
        <v>N/A</v>
      </c>
      <c r="G928" s="6"/>
      <c r="AA928" s="14" t="str">
        <f t="shared" si="29"/>
        <v/>
      </c>
      <c r="AB928" s="14" t="str">
        <f>IF(LEN($AA928)=0,"N",IF(LEN($AA928)&gt;1,"Error -- Availability entered in an incorrect format",IF($AA928='Control Panel'!$F$36,$AA928,IF($AA928='Control Panel'!$F$37,$AA928,IF($AA928='Control Panel'!$F$38,$AA928,IF($AA928='Control Panel'!$F$39,$AA928,IF($AA928='Control Panel'!$F$40,$AA928,IF($AA928='Control Panel'!$F$41,$AA928,"Error -- Availability entered in an incorrect format"))))))))</f>
        <v>N</v>
      </c>
    </row>
    <row r="929" spans="1:28" s="14" customFormat="1" x14ac:dyDescent="0.25">
      <c r="A929" s="7">
        <v>917</v>
      </c>
      <c r="B929" s="6"/>
      <c r="C929" s="11"/>
      <c r="D929" s="220"/>
      <c r="E929" s="11"/>
      <c r="F929" s="205" t="str">
        <f t="shared" si="28"/>
        <v>N/A</v>
      </c>
      <c r="G929" s="6"/>
      <c r="AA929" s="14" t="str">
        <f t="shared" si="29"/>
        <v/>
      </c>
      <c r="AB929" s="14" t="str">
        <f>IF(LEN($AA929)=0,"N",IF(LEN($AA929)&gt;1,"Error -- Availability entered in an incorrect format",IF($AA929='Control Panel'!$F$36,$AA929,IF($AA929='Control Panel'!$F$37,$AA929,IF($AA929='Control Panel'!$F$38,$AA929,IF($AA929='Control Panel'!$F$39,$AA929,IF($AA929='Control Panel'!$F$40,$AA929,IF($AA929='Control Panel'!$F$41,$AA929,"Error -- Availability entered in an incorrect format"))))))))</f>
        <v>N</v>
      </c>
    </row>
    <row r="930" spans="1:28" s="14" customFormat="1" x14ac:dyDescent="0.25">
      <c r="A930" s="7">
        <v>918</v>
      </c>
      <c r="B930" s="6"/>
      <c r="C930" s="11"/>
      <c r="D930" s="220"/>
      <c r="E930" s="11"/>
      <c r="F930" s="205" t="str">
        <f t="shared" si="28"/>
        <v>N/A</v>
      </c>
      <c r="G930" s="6"/>
      <c r="AA930" s="14" t="str">
        <f t="shared" si="29"/>
        <v/>
      </c>
      <c r="AB930" s="14" t="str">
        <f>IF(LEN($AA930)=0,"N",IF(LEN($AA930)&gt;1,"Error -- Availability entered in an incorrect format",IF($AA930='Control Panel'!$F$36,$AA930,IF($AA930='Control Panel'!$F$37,$AA930,IF($AA930='Control Panel'!$F$38,$AA930,IF($AA930='Control Panel'!$F$39,$AA930,IF($AA930='Control Panel'!$F$40,$AA930,IF($AA930='Control Panel'!$F$41,$AA930,"Error -- Availability entered in an incorrect format"))))))))</f>
        <v>N</v>
      </c>
    </row>
    <row r="931" spans="1:28" s="14" customFormat="1" x14ac:dyDescent="0.25">
      <c r="A931" s="7">
        <v>919</v>
      </c>
      <c r="B931" s="6"/>
      <c r="C931" s="11"/>
      <c r="D931" s="220"/>
      <c r="E931" s="11"/>
      <c r="F931" s="205" t="str">
        <f t="shared" si="28"/>
        <v>N/A</v>
      </c>
      <c r="G931" s="6"/>
      <c r="AA931" s="14" t="str">
        <f t="shared" si="29"/>
        <v/>
      </c>
      <c r="AB931" s="14" t="str">
        <f>IF(LEN($AA931)=0,"N",IF(LEN($AA931)&gt;1,"Error -- Availability entered in an incorrect format",IF($AA931='Control Panel'!$F$36,$AA931,IF($AA931='Control Panel'!$F$37,$AA931,IF($AA931='Control Panel'!$F$38,$AA931,IF($AA931='Control Panel'!$F$39,$AA931,IF($AA931='Control Panel'!$F$40,$AA931,IF($AA931='Control Panel'!$F$41,$AA931,"Error -- Availability entered in an incorrect format"))))))))</f>
        <v>N</v>
      </c>
    </row>
    <row r="932" spans="1:28" s="14" customFormat="1" x14ac:dyDescent="0.25">
      <c r="A932" s="7">
        <v>920</v>
      </c>
      <c r="B932" s="6"/>
      <c r="C932" s="11"/>
      <c r="D932" s="220"/>
      <c r="E932" s="11"/>
      <c r="F932" s="205" t="str">
        <f t="shared" si="28"/>
        <v>N/A</v>
      </c>
      <c r="G932" s="6"/>
      <c r="AA932" s="14" t="str">
        <f t="shared" si="29"/>
        <v/>
      </c>
      <c r="AB932" s="14" t="str">
        <f>IF(LEN($AA932)=0,"N",IF(LEN($AA932)&gt;1,"Error -- Availability entered in an incorrect format",IF($AA932='Control Panel'!$F$36,$AA932,IF($AA932='Control Panel'!$F$37,$AA932,IF($AA932='Control Panel'!$F$38,$AA932,IF($AA932='Control Panel'!$F$39,$AA932,IF($AA932='Control Panel'!$F$40,$AA932,IF($AA932='Control Panel'!$F$41,$AA932,"Error -- Availability entered in an incorrect format"))))))))</f>
        <v>N</v>
      </c>
    </row>
    <row r="933" spans="1:28" s="14" customFormat="1" x14ac:dyDescent="0.25">
      <c r="A933" s="7">
        <v>921</v>
      </c>
      <c r="B933" s="6"/>
      <c r="C933" s="11"/>
      <c r="D933" s="220"/>
      <c r="E933" s="11"/>
      <c r="F933" s="205" t="str">
        <f t="shared" si="28"/>
        <v>N/A</v>
      </c>
      <c r="G933" s="6"/>
      <c r="AA933" s="14" t="str">
        <f t="shared" si="29"/>
        <v/>
      </c>
      <c r="AB933" s="14" t="str">
        <f>IF(LEN($AA933)=0,"N",IF(LEN($AA933)&gt;1,"Error -- Availability entered in an incorrect format",IF($AA933='Control Panel'!$F$36,$AA933,IF($AA933='Control Panel'!$F$37,$AA933,IF($AA933='Control Panel'!$F$38,$AA933,IF($AA933='Control Panel'!$F$39,$AA933,IF($AA933='Control Panel'!$F$40,$AA933,IF($AA933='Control Panel'!$F$41,$AA933,"Error -- Availability entered in an incorrect format"))))))))</f>
        <v>N</v>
      </c>
    </row>
    <row r="934" spans="1:28" s="14" customFormat="1" x14ac:dyDescent="0.25">
      <c r="A934" s="7">
        <v>922</v>
      </c>
      <c r="B934" s="6"/>
      <c r="C934" s="11"/>
      <c r="D934" s="220"/>
      <c r="E934" s="11"/>
      <c r="F934" s="205" t="str">
        <f t="shared" si="28"/>
        <v>N/A</v>
      </c>
      <c r="G934" s="6"/>
      <c r="AA934" s="14" t="str">
        <f t="shared" si="29"/>
        <v/>
      </c>
      <c r="AB934" s="14" t="str">
        <f>IF(LEN($AA934)=0,"N",IF(LEN($AA934)&gt;1,"Error -- Availability entered in an incorrect format",IF($AA934='Control Panel'!$F$36,$AA934,IF($AA934='Control Panel'!$F$37,$AA934,IF($AA934='Control Panel'!$F$38,$AA934,IF($AA934='Control Panel'!$F$39,$AA934,IF($AA934='Control Panel'!$F$40,$AA934,IF($AA934='Control Panel'!$F$41,$AA934,"Error -- Availability entered in an incorrect format"))))))))</f>
        <v>N</v>
      </c>
    </row>
    <row r="935" spans="1:28" s="14" customFormat="1" x14ac:dyDescent="0.25">
      <c r="A935" s="7">
        <v>923</v>
      </c>
      <c r="B935" s="6"/>
      <c r="C935" s="11"/>
      <c r="D935" s="220"/>
      <c r="E935" s="11"/>
      <c r="F935" s="205" t="str">
        <f t="shared" si="28"/>
        <v>N/A</v>
      </c>
      <c r="G935" s="6"/>
      <c r="AA935" s="14" t="str">
        <f t="shared" si="29"/>
        <v/>
      </c>
      <c r="AB935" s="14" t="str">
        <f>IF(LEN($AA935)=0,"N",IF(LEN($AA935)&gt;1,"Error -- Availability entered in an incorrect format",IF($AA935='Control Panel'!$F$36,$AA935,IF($AA935='Control Panel'!$F$37,$AA935,IF($AA935='Control Panel'!$F$38,$AA935,IF($AA935='Control Panel'!$F$39,$AA935,IF($AA935='Control Panel'!$F$40,$AA935,IF($AA935='Control Panel'!$F$41,$AA935,"Error -- Availability entered in an incorrect format"))))))))</f>
        <v>N</v>
      </c>
    </row>
    <row r="936" spans="1:28" s="14" customFormat="1" x14ac:dyDescent="0.25">
      <c r="A936" s="7">
        <v>924</v>
      </c>
      <c r="B936" s="6"/>
      <c r="C936" s="11"/>
      <c r="D936" s="220"/>
      <c r="E936" s="11"/>
      <c r="F936" s="205" t="str">
        <f t="shared" si="28"/>
        <v>N/A</v>
      </c>
      <c r="G936" s="6"/>
      <c r="AA936" s="14" t="str">
        <f t="shared" si="29"/>
        <v/>
      </c>
      <c r="AB936" s="14" t="str">
        <f>IF(LEN($AA936)=0,"N",IF(LEN($AA936)&gt;1,"Error -- Availability entered in an incorrect format",IF($AA936='Control Panel'!$F$36,$AA936,IF($AA936='Control Panel'!$F$37,$AA936,IF($AA936='Control Panel'!$F$38,$AA936,IF($AA936='Control Panel'!$F$39,$AA936,IF($AA936='Control Panel'!$F$40,$AA936,IF($AA936='Control Panel'!$F$41,$AA936,"Error -- Availability entered in an incorrect format"))))))))</f>
        <v>N</v>
      </c>
    </row>
    <row r="937" spans="1:28" s="14" customFormat="1" x14ac:dyDescent="0.25">
      <c r="A937" s="7">
        <v>925</v>
      </c>
      <c r="B937" s="6"/>
      <c r="C937" s="11"/>
      <c r="D937" s="220"/>
      <c r="E937" s="11"/>
      <c r="F937" s="205" t="str">
        <f t="shared" si="28"/>
        <v>N/A</v>
      </c>
      <c r="G937" s="6"/>
      <c r="AA937" s="14" t="str">
        <f t="shared" si="29"/>
        <v/>
      </c>
      <c r="AB937" s="14" t="str">
        <f>IF(LEN($AA937)=0,"N",IF(LEN($AA937)&gt;1,"Error -- Availability entered in an incorrect format",IF($AA937='Control Panel'!$F$36,$AA937,IF($AA937='Control Panel'!$F$37,$AA937,IF($AA937='Control Panel'!$F$38,$AA937,IF($AA937='Control Panel'!$F$39,$AA937,IF($AA937='Control Panel'!$F$40,$AA937,IF($AA937='Control Panel'!$F$41,$AA937,"Error -- Availability entered in an incorrect format"))))))))</f>
        <v>N</v>
      </c>
    </row>
    <row r="938" spans="1:28" s="14" customFormat="1" x14ac:dyDescent="0.25">
      <c r="A938" s="7">
        <v>926</v>
      </c>
      <c r="B938" s="6"/>
      <c r="C938" s="11"/>
      <c r="D938" s="220"/>
      <c r="E938" s="11"/>
      <c r="F938" s="205" t="str">
        <f t="shared" si="28"/>
        <v>N/A</v>
      </c>
      <c r="G938" s="6"/>
      <c r="AA938" s="14" t="str">
        <f t="shared" si="29"/>
        <v/>
      </c>
      <c r="AB938" s="14" t="str">
        <f>IF(LEN($AA938)=0,"N",IF(LEN($AA938)&gt;1,"Error -- Availability entered in an incorrect format",IF($AA938='Control Panel'!$F$36,$AA938,IF($AA938='Control Panel'!$F$37,$AA938,IF($AA938='Control Panel'!$F$38,$AA938,IF($AA938='Control Panel'!$F$39,$AA938,IF($AA938='Control Panel'!$F$40,$AA938,IF($AA938='Control Panel'!$F$41,$AA938,"Error -- Availability entered in an incorrect format"))))))))</f>
        <v>N</v>
      </c>
    </row>
    <row r="939" spans="1:28" s="14" customFormat="1" x14ac:dyDescent="0.25">
      <c r="A939" s="7">
        <v>927</v>
      </c>
      <c r="B939" s="6"/>
      <c r="C939" s="11"/>
      <c r="D939" s="220"/>
      <c r="E939" s="11"/>
      <c r="F939" s="205" t="str">
        <f t="shared" si="28"/>
        <v>N/A</v>
      </c>
      <c r="G939" s="6"/>
      <c r="AA939" s="14" t="str">
        <f t="shared" si="29"/>
        <v/>
      </c>
      <c r="AB939" s="14" t="str">
        <f>IF(LEN($AA939)=0,"N",IF(LEN($AA939)&gt;1,"Error -- Availability entered in an incorrect format",IF($AA939='Control Panel'!$F$36,$AA939,IF($AA939='Control Panel'!$F$37,$AA939,IF($AA939='Control Panel'!$F$38,$AA939,IF($AA939='Control Panel'!$F$39,$AA939,IF($AA939='Control Panel'!$F$40,$AA939,IF($AA939='Control Panel'!$F$41,$AA939,"Error -- Availability entered in an incorrect format"))))))))</f>
        <v>N</v>
      </c>
    </row>
    <row r="940" spans="1:28" s="14" customFormat="1" x14ac:dyDescent="0.25">
      <c r="A940" s="7">
        <v>928</v>
      </c>
      <c r="B940" s="6"/>
      <c r="C940" s="11"/>
      <c r="D940" s="220"/>
      <c r="E940" s="11"/>
      <c r="F940" s="205" t="str">
        <f t="shared" si="28"/>
        <v>N/A</v>
      </c>
      <c r="G940" s="6"/>
      <c r="AA940" s="14" t="str">
        <f t="shared" si="29"/>
        <v/>
      </c>
      <c r="AB940" s="14" t="str">
        <f>IF(LEN($AA940)=0,"N",IF(LEN($AA940)&gt;1,"Error -- Availability entered in an incorrect format",IF($AA940='Control Panel'!$F$36,$AA940,IF($AA940='Control Panel'!$F$37,$AA940,IF($AA940='Control Panel'!$F$38,$AA940,IF($AA940='Control Panel'!$F$39,$AA940,IF($AA940='Control Panel'!$F$40,$AA940,IF($AA940='Control Panel'!$F$41,$AA940,"Error -- Availability entered in an incorrect format"))))))))</f>
        <v>N</v>
      </c>
    </row>
    <row r="941" spans="1:28" s="14" customFormat="1" x14ac:dyDescent="0.25">
      <c r="A941" s="7">
        <v>929</v>
      </c>
      <c r="B941" s="6"/>
      <c r="C941" s="11"/>
      <c r="D941" s="220"/>
      <c r="E941" s="11"/>
      <c r="F941" s="205" t="str">
        <f t="shared" si="28"/>
        <v>N/A</v>
      </c>
      <c r="G941" s="6"/>
      <c r="AA941" s="14" t="str">
        <f t="shared" si="29"/>
        <v/>
      </c>
      <c r="AB941" s="14" t="str">
        <f>IF(LEN($AA941)=0,"N",IF(LEN($AA941)&gt;1,"Error -- Availability entered in an incorrect format",IF($AA941='Control Panel'!$F$36,$AA941,IF($AA941='Control Panel'!$F$37,$AA941,IF($AA941='Control Panel'!$F$38,$AA941,IF($AA941='Control Panel'!$F$39,$AA941,IF($AA941='Control Panel'!$F$40,$AA941,IF($AA941='Control Panel'!$F$41,$AA941,"Error -- Availability entered in an incorrect format"))))))))</f>
        <v>N</v>
      </c>
    </row>
    <row r="942" spans="1:28" s="14" customFormat="1" x14ac:dyDescent="0.25">
      <c r="A942" s="7">
        <v>930</v>
      </c>
      <c r="B942" s="6"/>
      <c r="C942" s="11"/>
      <c r="D942" s="220"/>
      <c r="E942" s="11"/>
      <c r="F942" s="205" t="str">
        <f t="shared" si="28"/>
        <v>N/A</v>
      </c>
      <c r="G942" s="6"/>
      <c r="AA942" s="14" t="str">
        <f t="shared" si="29"/>
        <v/>
      </c>
      <c r="AB942" s="14" t="str">
        <f>IF(LEN($AA942)=0,"N",IF(LEN($AA942)&gt;1,"Error -- Availability entered in an incorrect format",IF($AA942='Control Panel'!$F$36,$AA942,IF($AA942='Control Panel'!$F$37,$AA942,IF($AA942='Control Panel'!$F$38,$AA942,IF($AA942='Control Panel'!$F$39,$AA942,IF($AA942='Control Panel'!$F$40,$AA942,IF($AA942='Control Panel'!$F$41,$AA942,"Error -- Availability entered in an incorrect format"))))))))</f>
        <v>N</v>
      </c>
    </row>
    <row r="943" spans="1:28" s="14" customFormat="1" x14ac:dyDescent="0.25">
      <c r="A943" s="7">
        <v>931</v>
      </c>
      <c r="B943" s="6"/>
      <c r="C943" s="11"/>
      <c r="D943" s="220"/>
      <c r="E943" s="11"/>
      <c r="F943" s="205" t="str">
        <f t="shared" si="28"/>
        <v>N/A</v>
      </c>
      <c r="G943" s="6"/>
      <c r="AA943" s="14" t="str">
        <f t="shared" si="29"/>
        <v/>
      </c>
      <c r="AB943" s="14" t="str">
        <f>IF(LEN($AA943)=0,"N",IF(LEN($AA943)&gt;1,"Error -- Availability entered in an incorrect format",IF($AA943='Control Panel'!$F$36,$AA943,IF($AA943='Control Panel'!$F$37,$AA943,IF($AA943='Control Panel'!$F$38,$AA943,IF($AA943='Control Panel'!$F$39,$AA943,IF($AA943='Control Panel'!$F$40,$AA943,IF($AA943='Control Panel'!$F$41,$AA943,"Error -- Availability entered in an incorrect format"))))))))</f>
        <v>N</v>
      </c>
    </row>
    <row r="944" spans="1:28" s="14" customFormat="1" x14ac:dyDescent="0.25">
      <c r="A944" s="7">
        <v>932</v>
      </c>
      <c r="B944" s="6"/>
      <c r="C944" s="11"/>
      <c r="D944" s="220"/>
      <c r="E944" s="11"/>
      <c r="F944" s="205" t="str">
        <f t="shared" si="28"/>
        <v>N/A</v>
      </c>
      <c r="G944" s="6"/>
      <c r="AA944" s="14" t="str">
        <f t="shared" si="29"/>
        <v/>
      </c>
      <c r="AB944" s="14" t="str">
        <f>IF(LEN($AA944)=0,"N",IF(LEN($AA944)&gt;1,"Error -- Availability entered in an incorrect format",IF($AA944='Control Panel'!$F$36,$AA944,IF($AA944='Control Panel'!$F$37,$AA944,IF($AA944='Control Panel'!$F$38,$AA944,IF($AA944='Control Panel'!$F$39,$AA944,IF($AA944='Control Panel'!$F$40,$AA944,IF($AA944='Control Panel'!$F$41,$AA944,"Error -- Availability entered in an incorrect format"))))))))</f>
        <v>N</v>
      </c>
    </row>
    <row r="945" spans="1:28" s="14" customFormat="1" x14ac:dyDescent="0.25">
      <c r="A945" s="7">
        <v>933</v>
      </c>
      <c r="B945" s="6"/>
      <c r="C945" s="11"/>
      <c r="D945" s="220"/>
      <c r="E945" s="11"/>
      <c r="F945" s="205" t="str">
        <f t="shared" si="28"/>
        <v>N/A</v>
      </c>
      <c r="G945" s="6"/>
      <c r="AA945" s="14" t="str">
        <f t="shared" si="29"/>
        <v/>
      </c>
      <c r="AB945" s="14" t="str">
        <f>IF(LEN($AA945)=0,"N",IF(LEN($AA945)&gt;1,"Error -- Availability entered in an incorrect format",IF($AA945='Control Panel'!$F$36,$AA945,IF($AA945='Control Panel'!$F$37,$AA945,IF($AA945='Control Panel'!$F$38,$AA945,IF($AA945='Control Panel'!$F$39,$AA945,IF($AA945='Control Panel'!$F$40,$AA945,IF($AA945='Control Panel'!$F$41,$AA945,"Error -- Availability entered in an incorrect format"))))))))</f>
        <v>N</v>
      </c>
    </row>
    <row r="946" spans="1:28" s="14" customFormat="1" x14ac:dyDescent="0.25">
      <c r="A946" s="7">
        <v>934</v>
      </c>
      <c r="B946" s="6"/>
      <c r="C946" s="11"/>
      <c r="D946" s="220"/>
      <c r="E946" s="11"/>
      <c r="F946" s="205" t="str">
        <f t="shared" si="28"/>
        <v>N/A</v>
      </c>
      <c r="G946" s="6"/>
      <c r="AA946" s="14" t="str">
        <f t="shared" si="29"/>
        <v/>
      </c>
      <c r="AB946" s="14" t="str">
        <f>IF(LEN($AA946)=0,"N",IF(LEN($AA946)&gt;1,"Error -- Availability entered in an incorrect format",IF($AA946='Control Panel'!$F$36,$AA946,IF($AA946='Control Panel'!$F$37,$AA946,IF($AA946='Control Panel'!$F$38,$AA946,IF($AA946='Control Panel'!$F$39,$AA946,IF($AA946='Control Panel'!$F$40,$AA946,IF($AA946='Control Panel'!$F$41,$AA946,"Error -- Availability entered in an incorrect format"))))))))</f>
        <v>N</v>
      </c>
    </row>
    <row r="947" spans="1:28" s="14" customFormat="1" x14ac:dyDescent="0.25">
      <c r="A947" s="7">
        <v>935</v>
      </c>
      <c r="B947" s="6"/>
      <c r="C947" s="11"/>
      <c r="D947" s="220"/>
      <c r="E947" s="11"/>
      <c r="F947" s="205" t="str">
        <f t="shared" si="28"/>
        <v>N/A</v>
      </c>
      <c r="G947" s="6"/>
      <c r="AA947" s="14" t="str">
        <f t="shared" si="29"/>
        <v/>
      </c>
      <c r="AB947" s="14" t="str">
        <f>IF(LEN($AA947)=0,"N",IF(LEN($AA947)&gt;1,"Error -- Availability entered in an incorrect format",IF($AA947='Control Panel'!$F$36,$AA947,IF($AA947='Control Panel'!$F$37,$AA947,IF($AA947='Control Panel'!$F$38,$AA947,IF($AA947='Control Panel'!$F$39,$AA947,IF($AA947='Control Panel'!$F$40,$AA947,IF($AA947='Control Panel'!$F$41,$AA947,"Error -- Availability entered in an incorrect format"))))))))</f>
        <v>N</v>
      </c>
    </row>
    <row r="948" spans="1:28" s="14" customFormat="1" x14ac:dyDescent="0.25">
      <c r="A948" s="7">
        <v>936</v>
      </c>
      <c r="B948" s="6"/>
      <c r="C948" s="11"/>
      <c r="D948" s="220"/>
      <c r="E948" s="11"/>
      <c r="F948" s="205" t="str">
        <f t="shared" si="28"/>
        <v>N/A</v>
      </c>
      <c r="G948" s="6"/>
      <c r="AA948" s="14" t="str">
        <f t="shared" si="29"/>
        <v/>
      </c>
      <c r="AB948" s="14" t="str">
        <f>IF(LEN($AA948)=0,"N",IF(LEN($AA948)&gt;1,"Error -- Availability entered in an incorrect format",IF($AA948='Control Panel'!$F$36,$AA948,IF($AA948='Control Panel'!$F$37,$AA948,IF($AA948='Control Panel'!$F$38,$AA948,IF($AA948='Control Panel'!$F$39,$AA948,IF($AA948='Control Panel'!$F$40,$AA948,IF($AA948='Control Panel'!$F$41,$AA948,"Error -- Availability entered in an incorrect format"))))))))</f>
        <v>N</v>
      </c>
    </row>
    <row r="949" spans="1:28" s="14" customFormat="1" x14ac:dyDescent="0.25">
      <c r="A949" s="7">
        <v>937</v>
      </c>
      <c r="B949" s="6"/>
      <c r="C949" s="11"/>
      <c r="D949" s="220"/>
      <c r="E949" s="11"/>
      <c r="F949" s="205" t="str">
        <f t="shared" si="28"/>
        <v>N/A</v>
      </c>
      <c r="G949" s="6"/>
      <c r="AA949" s="14" t="str">
        <f t="shared" si="29"/>
        <v/>
      </c>
      <c r="AB949" s="14" t="str">
        <f>IF(LEN($AA949)=0,"N",IF(LEN($AA949)&gt;1,"Error -- Availability entered in an incorrect format",IF($AA949='Control Panel'!$F$36,$AA949,IF($AA949='Control Panel'!$F$37,$AA949,IF($AA949='Control Panel'!$F$38,$AA949,IF($AA949='Control Panel'!$F$39,$AA949,IF($AA949='Control Panel'!$F$40,$AA949,IF($AA949='Control Panel'!$F$41,$AA949,"Error -- Availability entered in an incorrect format"))))))))</f>
        <v>N</v>
      </c>
    </row>
    <row r="950" spans="1:28" s="14" customFormat="1" x14ac:dyDescent="0.25">
      <c r="A950" s="7">
        <v>938</v>
      </c>
      <c r="B950" s="6"/>
      <c r="C950" s="11"/>
      <c r="D950" s="220"/>
      <c r="E950" s="11"/>
      <c r="F950" s="205" t="str">
        <f t="shared" si="28"/>
        <v>N/A</v>
      </c>
      <c r="G950" s="6"/>
      <c r="AA950" s="14" t="str">
        <f t="shared" si="29"/>
        <v/>
      </c>
      <c r="AB950" s="14" t="str">
        <f>IF(LEN($AA950)=0,"N",IF(LEN($AA950)&gt;1,"Error -- Availability entered in an incorrect format",IF($AA950='Control Panel'!$F$36,$AA950,IF($AA950='Control Panel'!$F$37,$AA950,IF($AA950='Control Panel'!$F$38,$AA950,IF($AA950='Control Panel'!$F$39,$AA950,IF($AA950='Control Panel'!$F$40,$AA950,IF($AA950='Control Panel'!$F$41,$AA950,"Error -- Availability entered in an incorrect format"))))))))</f>
        <v>N</v>
      </c>
    </row>
    <row r="951" spans="1:28" s="14" customFormat="1" x14ac:dyDescent="0.25">
      <c r="A951" s="7">
        <v>939</v>
      </c>
      <c r="B951" s="6"/>
      <c r="C951" s="11"/>
      <c r="D951" s="220"/>
      <c r="E951" s="11"/>
      <c r="F951" s="205" t="str">
        <f t="shared" si="28"/>
        <v>N/A</v>
      </c>
      <c r="G951" s="6"/>
      <c r="AA951" s="14" t="str">
        <f t="shared" si="29"/>
        <v/>
      </c>
      <c r="AB951" s="14" t="str">
        <f>IF(LEN($AA951)=0,"N",IF(LEN($AA951)&gt;1,"Error -- Availability entered in an incorrect format",IF($AA951='Control Panel'!$F$36,$AA951,IF($AA951='Control Panel'!$F$37,$AA951,IF($AA951='Control Panel'!$F$38,$AA951,IF($AA951='Control Panel'!$F$39,$AA951,IF($AA951='Control Panel'!$F$40,$AA951,IF($AA951='Control Panel'!$F$41,$AA951,"Error -- Availability entered in an incorrect format"))))))))</f>
        <v>N</v>
      </c>
    </row>
    <row r="952" spans="1:28" s="14" customFormat="1" x14ac:dyDescent="0.25">
      <c r="A952" s="7">
        <v>940</v>
      </c>
      <c r="B952" s="6"/>
      <c r="C952" s="11"/>
      <c r="D952" s="220"/>
      <c r="E952" s="11"/>
      <c r="F952" s="205" t="str">
        <f t="shared" si="28"/>
        <v>N/A</v>
      </c>
      <c r="G952" s="6"/>
      <c r="AA952" s="14" t="str">
        <f t="shared" si="29"/>
        <v/>
      </c>
      <c r="AB952" s="14" t="str">
        <f>IF(LEN($AA952)=0,"N",IF(LEN($AA952)&gt;1,"Error -- Availability entered in an incorrect format",IF($AA952='Control Panel'!$F$36,$AA952,IF($AA952='Control Panel'!$F$37,$AA952,IF($AA952='Control Panel'!$F$38,$AA952,IF($AA952='Control Panel'!$F$39,$AA952,IF($AA952='Control Panel'!$F$40,$AA952,IF($AA952='Control Panel'!$F$41,$AA952,"Error -- Availability entered in an incorrect format"))))))))</f>
        <v>N</v>
      </c>
    </row>
    <row r="953" spans="1:28" s="14" customFormat="1" x14ac:dyDescent="0.25">
      <c r="A953" s="7">
        <v>941</v>
      </c>
      <c r="B953" s="6"/>
      <c r="C953" s="11"/>
      <c r="D953" s="220"/>
      <c r="E953" s="11"/>
      <c r="F953" s="205" t="str">
        <f t="shared" si="28"/>
        <v>N/A</v>
      </c>
      <c r="G953" s="6"/>
      <c r="AA953" s="14" t="str">
        <f t="shared" si="29"/>
        <v/>
      </c>
      <c r="AB953" s="14" t="str">
        <f>IF(LEN($AA953)=0,"N",IF(LEN($AA953)&gt;1,"Error -- Availability entered in an incorrect format",IF($AA953='Control Panel'!$F$36,$AA953,IF($AA953='Control Panel'!$F$37,$AA953,IF($AA953='Control Panel'!$F$38,$AA953,IF($AA953='Control Panel'!$F$39,$AA953,IF($AA953='Control Panel'!$F$40,$AA953,IF($AA953='Control Panel'!$F$41,$AA953,"Error -- Availability entered in an incorrect format"))))))))</f>
        <v>N</v>
      </c>
    </row>
    <row r="954" spans="1:28" s="14" customFormat="1" x14ac:dyDescent="0.25">
      <c r="A954" s="7">
        <v>942</v>
      </c>
      <c r="B954" s="6"/>
      <c r="C954" s="11"/>
      <c r="D954" s="220"/>
      <c r="E954" s="11"/>
      <c r="F954" s="205" t="str">
        <f t="shared" si="28"/>
        <v>N/A</v>
      </c>
      <c r="G954" s="6"/>
      <c r="AA954" s="14" t="str">
        <f t="shared" si="29"/>
        <v/>
      </c>
      <c r="AB954" s="14" t="str">
        <f>IF(LEN($AA954)=0,"N",IF(LEN($AA954)&gt;1,"Error -- Availability entered in an incorrect format",IF($AA954='Control Panel'!$F$36,$AA954,IF($AA954='Control Panel'!$F$37,$AA954,IF($AA954='Control Panel'!$F$38,$AA954,IF($AA954='Control Panel'!$F$39,$AA954,IF($AA954='Control Panel'!$F$40,$AA954,IF($AA954='Control Panel'!$F$41,$AA954,"Error -- Availability entered in an incorrect format"))))))))</f>
        <v>N</v>
      </c>
    </row>
    <row r="955" spans="1:28" s="14" customFormat="1" x14ac:dyDescent="0.25">
      <c r="A955" s="7">
        <v>943</v>
      </c>
      <c r="B955" s="6"/>
      <c r="C955" s="11"/>
      <c r="D955" s="220"/>
      <c r="E955" s="11"/>
      <c r="F955" s="205" t="str">
        <f t="shared" si="28"/>
        <v>N/A</v>
      </c>
      <c r="G955" s="6"/>
      <c r="AA955" s="14" t="str">
        <f t="shared" si="29"/>
        <v/>
      </c>
      <c r="AB955" s="14" t="str">
        <f>IF(LEN($AA955)=0,"N",IF(LEN($AA955)&gt;1,"Error -- Availability entered in an incorrect format",IF($AA955='Control Panel'!$F$36,$AA955,IF($AA955='Control Panel'!$F$37,$AA955,IF($AA955='Control Panel'!$F$38,$AA955,IF($AA955='Control Panel'!$F$39,$AA955,IF($AA955='Control Panel'!$F$40,$AA955,IF($AA955='Control Panel'!$F$41,$AA955,"Error -- Availability entered in an incorrect format"))))))))</f>
        <v>N</v>
      </c>
    </row>
    <row r="956" spans="1:28" s="14" customFormat="1" x14ac:dyDescent="0.25">
      <c r="A956" s="7">
        <v>944</v>
      </c>
      <c r="B956" s="6"/>
      <c r="C956" s="11"/>
      <c r="D956" s="220"/>
      <c r="E956" s="11"/>
      <c r="F956" s="205" t="str">
        <f t="shared" si="28"/>
        <v>N/A</v>
      </c>
      <c r="G956" s="6"/>
      <c r="AA956" s="14" t="str">
        <f t="shared" si="29"/>
        <v/>
      </c>
      <c r="AB956" s="14" t="str">
        <f>IF(LEN($AA956)=0,"N",IF(LEN($AA956)&gt;1,"Error -- Availability entered in an incorrect format",IF($AA956='Control Panel'!$F$36,$AA956,IF($AA956='Control Panel'!$F$37,$AA956,IF($AA956='Control Panel'!$F$38,$AA956,IF($AA956='Control Panel'!$F$39,$AA956,IF($AA956='Control Panel'!$F$40,$AA956,IF($AA956='Control Panel'!$F$41,$AA956,"Error -- Availability entered in an incorrect format"))))))))</f>
        <v>N</v>
      </c>
    </row>
    <row r="957" spans="1:28" s="14" customFormat="1" x14ac:dyDescent="0.25">
      <c r="A957" s="7">
        <v>945</v>
      </c>
      <c r="B957" s="6"/>
      <c r="C957" s="11"/>
      <c r="D957" s="220"/>
      <c r="E957" s="11"/>
      <c r="F957" s="205" t="str">
        <f t="shared" si="28"/>
        <v>N/A</v>
      </c>
      <c r="G957" s="6"/>
      <c r="AA957" s="14" t="str">
        <f t="shared" si="29"/>
        <v/>
      </c>
      <c r="AB957" s="14" t="str">
        <f>IF(LEN($AA957)=0,"N",IF(LEN($AA957)&gt;1,"Error -- Availability entered in an incorrect format",IF($AA957='Control Panel'!$F$36,$AA957,IF($AA957='Control Panel'!$F$37,$AA957,IF($AA957='Control Panel'!$F$38,$AA957,IF($AA957='Control Panel'!$F$39,$AA957,IF($AA957='Control Panel'!$F$40,$AA957,IF($AA957='Control Panel'!$F$41,$AA957,"Error -- Availability entered in an incorrect format"))))))))</f>
        <v>N</v>
      </c>
    </row>
    <row r="958" spans="1:28" s="14" customFormat="1" x14ac:dyDescent="0.25">
      <c r="A958" s="7">
        <v>946</v>
      </c>
      <c r="B958" s="6"/>
      <c r="C958" s="11"/>
      <c r="D958" s="220"/>
      <c r="E958" s="11"/>
      <c r="F958" s="205" t="str">
        <f t="shared" si="28"/>
        <v>N/A</v>
      </c>
      <c r="G958" s="6"/>
      <c r="AA958" s="14" t="str">
        <f t="shared" si="29"/>
        <v/>
      </c>
      <c r="AB958" s="14" t="str">
        <f>IF(LEN($AA958)=0,"N",IF(LEN($AA958)&gt;1,"Error -- Availability entered in an incorrect format",IF($AA958='Control Panel'!$F$36,$AA958,IF($AA958='Control Panel'!$F$37,$AA958,IF($AA958='Control Panel'!$F$38,$AA958,IF($AA958='Control Panel'!$F$39,$AA958,IF($AA958='Control Panel'!$F$40,$AA958,IF($AA958='Control Panel'!$F$41,$AA958,"Error -- Availability entered in an incorrect format"))))))))</f>
        <v>N</v>
      </c>
    </row>
    <row r="959" spans="1:28" s="14" customFormat="1" x14ac:dyDescent="0.25">
      <c r="A959" s="7">
        <v>947</v>
      </c>
      <c r="B959" s="6"/>
      <c r="C959" s="11"/>
      <c r="D959" s="220"/>
      <c r="E959" s="11"/>
      <c r="F959" s="205" t="str">
        <f t="shared" si="28"/>
        <v>N/A</v>
      </c>
      <c r="G959" s="6"/>
      <c r="AA959" s="14" t="str">
        <f t="shared" si="29"/>
        <v/>
      </c>
      <c r="AB959" s="14" t="str">
        <f>IF(LEN($AA959)=0,"N",IF(LEN($AA959)&gt;1,"Error -- Availability entered in an incorrect format",IF($AA959='Control Panel'!$F$36,$AA959,IF($AA959='Control Panel'!$F$37,$AA959,IF($AA959='Control Panel'!$F$38,$AA959,IF($AA959='Control Panel'!$F$39,$AA959,IF($AA959='Control Panel'!$F$40,$AA959,IF($AA959='Control Panel'!$F$41,$AA959,"Error -- Availability entered in an incorrect format"))))))))</f>
        <v>N</v>
      </c>
    </row>
    <row r="960" spans="1:28" s="14" customFormat="1" x14ac:dyDescent="0.25">
      <c r="A960" s="7">
        <v>948</v>
      </c>
      <c r="B960" s="6"/>
      <c r="C960" s="11"/>
      <c r="D960" s="220"/>
      <c r="E960" s="11"/>
      <c r="F960" s="205" t="str">
        <f t="shared" si="28"/>
        <v>N/A</v>
      </c>
      <c r="G960" s="6"/>
      <c r="AA960" s="14" t="str">
        <f t="shared" si="29"/>
        <v/>
      </c>
      <c r="AB960" s="14" t="str">
        <f>IF(LEN($AA960)=0,"N",IF(LEN($AA960)&gt;1,"Error -- Availability entered in an incorrect format",IF($AA960='Control Panel'!$F$36,$AA960,IF($AA960='Control Panel'!$F$37,$AA960,IF($AA960='Control Panel'!$F$38,$AA960,IF($AA960='Control Panel'!$F$39,$AA960,IF($AA960='Control Panel'!$F$40,$AA960,IF($AA960='Control Panel'!$F$41,$AA960,"Error -- Availability entered in an incorrect format"))))))))</f>
        <v>N</v>
      </c>
    </row>
    <row r="961" spans="1:28" s="14" customFormat="1" x14ac:dyDescent="0.25">
      <c r="A961" s="7">
        <v>949</v>
      </c>
      <c r="B961" s="6"/>
      <c r="C961" s="11"/>
      <c r="D961" s="220"/>
      <c r="E961" s="11"/>
      <c r="F961" s="205" t="str">
        <f t="shared" si="28"/>
        <v>N/A</v>
      </c>
      <c r="G961" s="6"/>
      <c r="AA961" s="14" t="str">
        <f t="shared" si="29"/>
        <v/>
      </c>
      <c r="AB961" s="14" t="str">
        <f>IF(LEN($AA961)=0,"N",IF(LEN($AA961)&gt;1,"Error -- Availability entered in an incorrect format",IF($AA961='Control Panel'!$F$36,$AA961,IF($AA961='Control Panel'!$F$37,$AA961,IF($AA961='Control Panel'!$F$38,$AA961,IF($AA961='Control Panel'!$F$39,$AA961,IF($AA961='Control Panel'!$F$40,$AA961,IF($AA961='Control Panel'!$F$41,$AA961,"Error -- Availability entered in an incorrect format"))))))))</f>
        <v>N</v>
      </c>
    </row>
    <row r="962" spans="1:28" s="14" customFormat="1" x14ac:dyDescent="0.25">
      <c r="A962" s="7">
        <v>950</v>
      </c>
      <c r="B962" s="6"/>
      <c r="C962" s="11"/>
      <c r="D962" s="220"/>
      <c r="E962" s="11"/>
      <c r="F962" s="205" t="str">
        <f t="shared" si="28"/>
        <v>N/A</v>
      </c>
      <c r="G962" s="6"/>
      <c r="AA962" s="14" t="str">
        <f t="shared" si="29"/>
        <v/>
      </c>
      <c r="AB962" s="14" t="str">
        <f>IF(LEN($AA962)=0,"N",IF(LEN($AA962)&gt;1,"Error -- Availability entered in an incorrect format",IF($AA962='Control Panel'!$F$36,$AA962,IF($AA962='Control Panel'!$F$37,$AA962,IF($AA962='Control Panel'!$F$38,$AA962,IF($AA962='Control Panel'!$F$39,$AA962,IF($AA962='Control Panel'!$F$40,$AA962,IF($AA962='Control Panel'!$F$41,$AA962,"Error -- Availability entered in an incorrect format"))))))))</f>
        <v>N</v>
      </c>
    </row>
    <row r="963" spans="1:28" s="14" customFormat="1" x14ac:dyDescent="0.25">
      <c r="A963" s="7">
        <v>951</v>
      </c>
      <c r="B963" s="6"/>
      <c r="C963" s="11"/>
      <c r="D963" s="220"/>
      <c r="E963" s="11"/>
      <c r="F963" s="205" t="str">
        <f t="shared" si="28"/>
        <v>N/A</v>
      </c>
      <c r="G963" s="6"/>
      <c r="AA963" s="14" t="str">
        <f t="shared" si="29"/>
        <v/>
      </c>
      <c r="AB963" s="14" t="str">
        <f>IF(LEN($AA963)=0,"N",IF(LEN($AA963)&gt;1,"Error -- Availability entered in an incorrect format",IF($AA963='Control Panel'!$F$36,$AA963,IF($AA963='Control Panel'!$F$37,$AA963,IF($AA963='Control Panel'!$F$38,$AA963,IF($AA963='Control Panel'!$F$39,$AA963,IF($AA963='Control Panel'!$F$40,$AA963,IF($AA963='Control Panel'!$F$41,$AA963,"Error -- Availability entered in an incorrect format"))))))))</f>
        <v>N</v>
      </c>
    </row>
    <row r="964" spans="1:28" s="14" customFormat="1" x14ac:dyDescent="0.25">
      <c r="A964" s="7">
        <v>952</v>
      </c>
      <c r="B964" s="6"/>
      <c r="C964" s="11"/>
      <c r="D964" s="220"/>
      <c r="E964" s="11"/>
      <c r="F964" s="205" t="str">
        <f t="shared" si="28"/>
        <v>N/A</v>
      </c>
      <c r="G964" s="6"/>
      <c r="AA964" s="14" t="str">
        <f t="shared" si="29"/>
        <v/>
      </c>
      <c r="AB964" s="14" t="str">
        <f>IF(LEN($AA964)=0,"N",IF(LEN($AA964)&gt;1,"Error -- Availability entered in an incorrect format",IF($AA964='Control Panel'!$F$36,$AA964,IF($AA964='Control Panel'!$F$37,$AA964,IF($AA964='Control Panel'!$F$38,$AA964,IF($AA964='Control Panel'!$F$39,$AA964,IF($AA964='Control Panel'!$F$40,$AA964,IF($AA964='Control Panel'!$F$41,$AA964,"Error -- Availability entered in an incorrect format"))))))))</f>
        <v>N</v>
      </c>
    </row>
    <row r="965" spans="1:28" s="14" customFormat="1" x14ac:dyDescent="0.25">
      <c r="A965" s="7">
        <v>953</v>
      </c>
      <c r="B965" s="6"/>
      <c r="C965" s="11"/>
      <c r="D965" s="220"/>
      <c r="E965" s="11"/>
      <c r="F965" s="205" t="str">
        <f t="shared" si="28"/>
        <v>N/A</v>
      </c>
      <c r="G965" s="6"/>
      <c r="AA965" s="14" t="str">
        <f t="shared" si="29"/>
        <v/>
      </c>
      <c r="AB965" s="14" t="str">
        <f>IF(LEN($AA965)=0,"N",IF(LEN($AA965)&gt;1,"Error -- Availability entered in an incorrect format",IF($AA965='Control Panel'!$F$36,$AA965,IF($AA965='Control Panel'!$F$37,$AA965,IF($AA965='Control Panel'!$F$38,$AA965,IF($AA965='Control Panel'!$F$39,$AA965,IF($AA965='Control Panel'!$F$40,$AA965,IF($AA965='Control Panel'!$F$41,$AA965,"Error -- Availability entered in an incorrect format"))))))))</f>
        <v>N</v>
      </c>
    </row>
    <row r="966" spans="1:28" s="14" customFormat="1" x14ac:dyDescent="0.25">
      <c r="A966" s="7">
        <v>954</v>
      </c>
      <c r="B966" s="6"/>
      <c r="C966" s="11"/>
      <c r="D966" s="220"/>
      <c r="E966" s="11"/>
      <c r="F966" s="205" t="str">
        <f t="shared" si="28"/>
        <v>N/A</v>
      </c>
      <c r="G966" s="6"/>
      <c r="AA966" s="14" t="str">
        <f t="shared" si="29"/>
        <v/>
      </c>
      <c r="AB966" s="14" t="str">
        <f>IF(LEN($AA966)=0,"N",IF(LEN($AA966)&gt;1,"Error -- Availability entered in an incorrect format",IF($AA966='Control Panel'!$F$36,$AA966,IF($AA966='Control Panel'!$F$37,$AA966,IF($AA966='Control Panel'!$F$38,$AA966,IF($AA966='Control Panel'!$F$39,$AA966,IF($AA966='Control Panel'!$F$40,$AA966,IF($AA966='Control Panel'!$F$41,$AA966,"Error -- Availability entered in an incorrect format"))))))))</f>
        <v>N</v>
      </c>
    </row>
    <row r="967" spans="1:28" s="14" customFormat="1" x14ac:dyDescent="0.25">
      <c r="A967" s="7">
        <v>955</v>
      </c>
      <c r="B967" s="6"/>
      <c r="C967" s="11"/>
      <c r="D967" s="220"/>
      <c r="E967" s="11"/>
      <c r="F967" s="205" t="str">
        <f t="shared" si="28"/>
        <v>N/A</v>
      </c>
      <c r="G967" s="6"/>
      <c r="AA967" s="14" t="str">
        <f t="shared" si="29"/>
        <v/>
      </c>
      <c r="AB967" s="14" t="str">
        <f>IF(LEN($AA967)=0,"N",IF(LEN($AA967)&gt;1,"Error -- Availability entered in an incorrect format",IF($AA967='Control Panel'!$F$36,$AA967,IF($AA967='Control Panel'!$F$37,$AA967,IF($AA967='Control Panel'!$F$38,$AA967,IF($AA967='Control Panel'!$F$39,$AA967,IF($AA967='Control Panel'!$F$40,$AA967,IF($AA967='Control Panel'!$F$41,$AA967,"Error -- Availability entered in an incorrect format"))))))))</f>
        <v>N</v>
      </c>
    </row>
    <row r="968" spans="1:28" s="14" customFormat="1" x14ac:dyDescent="0.25">
      <c r="A968" s="7">
        <v>956</v>
      </c>
      <c r="B968" s="6"/>
      <c r="C968" s="11"/>
      <c r="D968" s="220"/>
      <c r="E968" s="11"/>
      <c r="F968" s="205" t="str">
        <f t="shared" si="28"/>
        <v>N/A</v>
      </c>
      <c r="G968" s="6"/>
      <c r="AA968" s="14" t="str">
        <f t="shared" si="29"/>
        <v/>
      </c>
      <c r="AB968" s="14" t="str">
        <f>IF(LEN($AA968)=0,"N",IF(LEN($AA968)&gt;1,"Error -- Availability entered in an incorrect format",IF($AA968='Control Panel'!$F$36,$AA968,IF($AA968='Control Panel'!$F$37,$AA968,IF($AA968='Control Panel'!$F$38,$AA968,IF($AA968='Control Panel'!$F$39,$AA968,IF($AA968='Control Panel'!$F$40,$AA968,IF($AA968='Control Panel'!$F$41,$AA968,"Error -- Availability entered in an incorrect format"))))))))</f>
        <v>N</v>
      </c>
    </row>
    <row r="969" spans="1:28" s="14" customFormat="1" x14ac:dyDescent="0.25">
      <c r="A969" s="7">
        <v>957</v>
      </c>
      <c r="B969" s="6"/>
      <c r="C969" s="11"/>
      <c r="D969" s="220"/>
      <c r="E969" s="11"/>
      <c r="F969" s="205" t="str">
        <f t="shared" si="28"/>
        <v>N/A</v>
      </c>
      <c r="G969" s="6"/>
      <c r="AA969" s="14" t="str">
        <f t="shared" si="29"/>
        <v/>
      </c>
      <c r="AB969" s="14" t="str">
        <f>IF(LEN($AA969)=0,"N",IF(LEN($AA969)&gt;1,"Error -- Availability entered in an incorrect format",IF($AA969='Control Panel'!$F$36,$AA969,IF($AA969='Control Panel'!$F$37,$AA969,IF($AA969='Control Panel'!$F$38,$AA969,IF($AA969='Control Panel'!$F$39,$AA969,IF($AA969='Control Panel'!$F$40,$AA969,IF($AA969='Control Panel'!$F$41,$AA969,"Error -- Availability entered in an incorrect format"))))))))</f>
        <v>N</v>
      </c>
    </row>
    <row r="970" spans="1:28" s="14" customFormat="1" x14ac:dyDescent="0.25">
      <c r="A970" s="7">
        <v>958</v>
      </c>
      <c r="B970" s="6"/>
      <c r="C970" s="11"/>
      <c r="D970" s="220"/>
      <c r="E970" s="11"/>
      <c r="F970" s="205" t="str">
        <f t="shared" si="28"/>
        <v>N/A</v>
      </c>
      <c r="G970" s="6"/>
      <c r="AA970" s="14" t="str">
        <f t="shared" si="29"/>
        <v/>
      </c>
      <c r="AB970" s="14" t="str">
        <f>IF(LEN($AA970)=0,"N",IF(LEN($AA970)&gt;1,"Error -- Availability entered in an incorrect format",IF($AA970='Control Panel'!$F$36,$AA970,IF($AA970='Control Panel'!$F$37,$AA970,IF($AA970='Control Panel'!$F$38,$AA970,IF($AA970='Control Panel'!$F$39,$AA970,IF($AA970='Control Panel'!$F$40,$AA970,IF($AA970='Control Panel'!$F$41,$AA970,"Error -- Availability entered in an incorrect format"))))))))</f>
        <v>N</v>
      </c>
    </row>
    <row r="971" spans="1:28" s="14" customFormat="1" x14ac:dyDescent="0.25">
      <c r="A971" s="7">
        <v>959</v>
      </c>
      <c r="B971" s="6"/>
      <c r="C971" s="11"/>
      <c r="D971" s="220"/>
      <c r="E971" s="11"/>
      <c r="F971" s="205" t="str">
        <f t="shared" si="28"/>
        <v>N/A</v>
      </c>
      <c r="G971" s="6"/>
      <c r="AA971" s="14" t="str">
        <f t="shared" si="29"/>
        <v/>
      </c>
      <c r="AB971" s="14" t="str">
        <f>IF(LEN($AA971)=0,"N",IF(LEN($AA971)&gt;1,"Error -- Availability entered in an incorrect format",IF($AA971='Control Panel'!$F$36,$AA971,IF($AA971='Control Panel'!$F$37,$AA971,IF($AA971='Control Panel'!$F$38,$AA971,IF($AA971='Control Panel'!$F$39,$AA971,IF($AA971='Control Panel'!$F$40,$AA971,IF($AA971='Control Panel'!$F$41,$AA971,"Error -- Availability entered in an incorrect format"))))))))</f>
        <v>N</v>
      </c>
    </row>
    <row r="972" spans="1:28" s="14" customFormat="1" x14ac:dyDescent="0.25">
      <c r="A972" s="7">
        <v>960</v>
      </c>
      <c r="B972" s="6"/>
      <c r="C972" s="11"/>
      <c r="D972" s="220"/>
      <c r="E972" s="11"/>
      <c r="F972" s="205" t="str">
        <f t="shared" si="28"/>
        <v>N/A</v>
      </c>
      <c r="G972" s="6"/>
      <c r="AA972" s="14" t="str">
        <f t="shared" si="29"/>
        <v/>
      </c>
      <c r="AB972" s="14" t="str">
        <f>IF(LEN($AA972)=0,"N",IF(LEN($AA972)&gt;1,"Error -- Availability entered in an incorrect format",IF($AA972='Control Panel'!$F$36,$AA972,IF($AA972='Control Panel'!$F$37,$AA972,IF($AA972='Control Panel'!$F$38,$AA972,IF($AA972='Control Panel'!$F$39,$AA972,IF($AA972='Control Panel'!$F$40,$AA972,IF($AA972='Control Panel'!$F$41,$AA972,"Error -- Availability entered in an incorrect format"))))))))</f>
        <v>N</v>
      </c>
    </row>
    <row r="973" spans="1:28" s="14" customFormat="1" x14ac:dyDescent="0.25">
      <c r="A973" s="7">
        <v>961</v>
      </c>
      <c r="B973" s="6"/>
      <c r="C973" s="11"/>
      <c r="D973" s="220"/>
      <c r="E973" s="11"/>
      <c r="F973" s="205" t="str">
        <f t="shared" si="28"/>
        <v>N/A</v>
      </c>
      <c r="G973" s="6"/>
      <c r="AA973" s="14" t="str">
        <f t="shared" si="29"/>
        <v/>
      </c>
      <c r="AB973" s="14" t="str">
        <f>IF(LEN($AA973)=0,"N",IF(LEN($AA973)&gt;1,"Error -- Availability entered in an incorrect format",IF($AA973='Control Panel'!$F$36,$AA973,IF($AA973='Control Panel'!$F$37,$AA973,IF($AA973='Control Panel'!$F$38,$AA973,IF($AA973='Control Panel'!$F$39,$AA973,IF($AA973='Control Panel'!$F$40,$AA973,IF($AA973='Control Panel'!$F$41,$AA973,"Error -- Availability entered in an incorrect format"))))))))</f>
        <v>N</v>
      </c>
    </row>
    <row r="974" spans="1:28" s="14" customFormat="1" x14ac:dyDescent="0.25">
      <c r="A974" s="7">
        <v>962</v>
      </c>
      <c r="B974" s="6"/>
      <c r="C974" s="11"/>
      <c r="D974" s="220"/>
      <c r="E974" s="11"/>
      <c r="F974" s="205" t="str">
        <f t="shared" ref="F974:F1012" si="30">IF($D$10=$A$9,"N/A",$D$10)</f>
        <v>N/A</v>
      </c>
      <c r="G974" s="6"/>
      <c r="AA974" s="14" t="str">
        <f t="shared" ref="AA974:AA1012" si="31">TRIM($D974)</f>
        <v/>
      </c>
      <c r="AB974" s="14" t="str">
        <f>IF(LEN($AA974)=0,"N",IF(LEN($AA974)&gt;1,"Error -- Availability entered in an incorrect format",IF($AA974='Control Panel'!$F$36,$AA974,IF($AA974='Control Panel'!$F$37,$AA974,IF($AA974='Control Panel'!$F$38,$AA974,IF($AA974='Control Panel'!$F$39,$AA974,IF($AA974='Control Panel'!$F$40,$AA974,IF($AA974='Control Panel'!$F$41,$AA974,"Error -- Availability entered in an incorrect format"))))))))</f>
        <v>N</v>
      </c>
    </row>
    <row r="975" spans="1:28" s="14" customFormat="1" x14ac:dyDescent="0.25">
      <c r="A975" s="7">
        <v>963</v>
      </c>
      <c r="B975" s="6"/>
      <c r="C975" s="11"/>
      <c r="D975" s="220"/>
      <c r="E975" s="11"/>
      <c r="F975" s="205" t="str">
        <f t="shared" si="30"/>
        <v>N/A</v>
      </c>
      <c r="G975" s="6"/>
      <c r="AA975" s="14" t="str">
        <f t="shared" si="31"/>
        <v/>
      </c>
      <c r="AB975" s="14" t="str">
        <f>IF(LEN($AA975)=0,"N",IF(LEN($AA975)&gt;1,"Error -- Availability entered in an incorrect format",IF($AA975='Control Panel'!$F$36,$AA975,IF($AA975='Control Panel'!$F$37,$AA975,IF($AA975='Control Panel'!$F$38,$AA975,IF($AA975='Control Panel'!$F$39,$AA975,IF($AA975='Control Panel'!$F$40,$AA975,IF($AA975='Control Panel'!$F$41,$AA975,"Error -- Availability entered in an incorrect format"))))))))</f>
        <v>N</v>
      </c>
    </row>
    <row r="976" spans="1:28" s="14" customFormat="1" x14ac:dyDescent="0.25">
      <c r="A976" s="7">
        <v>964</v>
      </c>
      <c r="B976" s="6"/>
      <c r="C976" s="11"/>
      <c r="D976" s="220"/>
      <c r="E976" s="11"/>
      <c r="F976" s="205" t="str">
        <f t="shared" si="30"/>
        <v>N/A</v>
      </c>
      <c r="G976" s="6"/>
      <c r="AA976" s="14" t="str">
        <f t="shared" si="31"/>
        <v/>
      </c>
      <c r="AB976" s="14" t="str">
        <f>IF(LEN($AA976)=0,"N",IF(LEN($AA976)&gt;1,"Error -- Availability entered in an incorrect format",IF($AA976='Control Panel'!$F$36,$AA976,IF($AA976='Control Panel'!$F$37,$AA976,IF($AA976='Control Panel'!$F$38,$AA976,IF($AA976='Control Panel'!$F$39,$AA976,IF($AA976='Control Panel'!$F$40,$AA976,IF($AA976='Control Panel'!$F$41,$AA976,"Error -- Availability entered in an incorrect format"))))))))</f>
        <v>N</v>
      </c>
    </row>
    <row r="977" spans="1:28" s="14" customFormat="1" x14ac:dyDescent="0.25">
      <c r="A977" s="7">
        <v>965</v>
      </c>
      <c r="B977" s="6"/>
      <c r="C977" s="11"/>
      <c r="D977" s="220"/>
      <c r="E977" s="11"/>
      <c r="F977" s="205" t="str">
        <f t="shared" si="30"/>
        <v>N/A</v>
      </c>
      <c r="G977" s="6"/>
      <c r="AA977" s="14" t="str">
        <f t="shared" si="31"/>
        <v/>
      </c>
      <c r="AB977" s="14" t="str">
        <f>IF(LEN($AA977)=0,"N",IF(LEN($AA977)&gt;1,"Error -- Availability entered in an incorrect format",IF($AA977='Control Panel'!$F$36,$AA977,IF($AA977='Control Panel'!$F$37,$AA977,IF($AA977='Control Panel'!$F$38,$AA977,IF($AA977='Control Panel'!$F$39,$AA977,IF($AA977='Control Panel'!$F$40,$AA977,IF($AA977='Control Panel'!$F$41,$AA977,"Error -- Availability entered in an incorrect format"))))))))</f>
        <v>N</v>
      </c>
    </row>
    <row r="978" spans="1:28" s="14" customFormat="1" x14ac:dyDescent="0.25">
      <c r="A978" s="7">
        <v>966</v>
      </c>
      <c r="B978" s="6"/>
      <c r="C978" s="11"/>
      <c r="D978" s="220"/>
      <c r="E978" s="11"/>
      <c r="F978" s="205" t="str">
        <f t="shared" si="30"/>
        <v>N/A</v>
      </c>
      <c r="G978" s="6"/>
      <c r="AA978" s="14" t="str">
        <f t="shared" si="31"/>
        <v/>
      </c>
      <c r="AB978" s="14" t="str">
        <f>IF(LEN($AA978)=0,"N",IF(LEN($AA978)&gt;1,"Error -- Availability entered in an incorrect format",IF($AA978='Control Panel'!$F$36,$AA978,IF($AA978='Control Panel'!$F$37,$AA978,IF($AA978='Control Panel'!$F$38,$AA978,IF($AA978='Control Panel'!$F$39,$AA978,IF($AA978='Control Panel'!$F$40,$AA978,IF($AA978='Control Panel'!$F$41,$AA978,"Error -- Availability entered in an incorrect format"))))))))</f>
        <v>N</v>
      </c>
    </row>
    <row r="979" spans="1:28" s="14" customFormat="1" x14ac:dyDescent="0.25">
      <c r="A979" s="7">
        <v>967</v>
      </c>
      <c r="B979" s="6"/>
      <c r="C979" s="11"/>
      <c r="D979" s="220"/>
      <c r="E979" s="11"/>
      <c r="F979" s="205" t="str">
        <f t="shared" si="30"/>
        <v>N/A</v>
      </c>
      <c r="G979" s="6"/>
      <c r="AA979" s="14" t="str">
        <f t="shared" si="31"/>
        <v/>
      </c>
      <c r="AB979" s="14" t="str">
        <f>IF(LEN($AA979)=0,"N",IF(LEN($AA979)&gt;1,"Error -- Availability entered in an incorrect format",IF($AA979='Control Panel'!$F$36,$AA979,IF($AA979='Control Panel'!$F$37,$AA979,IF($AA979='Control Panel'!$F$38,$AA979,IF($AA979='Control Panel'!$F$39,$AA979,IF($AA979='Control Panel'!$F$40,$AA979,IF($AA979='Control Panel'!$F$41,$AA979,"Error -- Availability entered in an incorrect format"))))))))</f>
        <v>N</v>
      </c>
    </row>
    <row r="980" spans="1:28" s="14" customFormat="1" x14ac:dyDescent="0.25">
      <c r="A980" s="7">
        <v>968</v>
      </c>
      <c r="B980" s="6"/>
      <c r="C980" s="11"/>
      <c r="D980" s="220"/>
      <c r="E980" s="11"/>
      <c r="F980" s="205" t="str">
        <f t="shared" si="30"/>
        <v>N/A</v>
      </c>
      <c r="G980" s="6"/>
      <c r="AA980" s="14" t="str">
        <f t="shared" si="31"/>
        <v/>
      </c>
      <c r="AB980" s="14" t="str">
        <f>IF(LEN($AA980)=0,"N",IF(LEN($AA980)&gt;1,"Error -- Availability entered in an incorrect format",IF($AA980='Control Panel'!$F$36,$AA980,IF($AA980='Control Panel'!$F$37,$AA980,IF($AA980='Control Panel'!$F$38,$AA980,IF($AA980='Control Panel'!$F$39,$AA980,IF($AA980='Control Panel'!$F$40,$AA980,IF($AA980='Control Panel'!$F$41,$AA980,"Error -- Availability entered in an incorrect format"))))))))</f>
        <v>N</v>
      </c>
    </row>
    <row r="981" spans="1:28" s="14" customFormat="1" x14ac:dyDescent="0.25">
      <c r="A981" s="7">
        <v>969</v>
      </c>
      <c r="B981" s="6"/>
      <c r="C981" s="11"/>
      <c r="D981" s="220"/>
      <c r="E981" s="11"/>
      <c r="F981" s="205" t="str">
        <f t="shared" si="30"/>
        <v>N/A</v>
      </c>
      <c r="G981" s="6"/>
      <c r="AA981" s="14" t="str">
        <f t="shared" si="31"/>
        <v/>
      </c>
      <c r="AB981" s="14" t="str">
        <f>IF(LEN($AA981)=0,"N",IF(LEN($AA981)&gt;1,"Error -- Availability entered in an incorrect format",IF($AA981='Control Panel'!$F$36,$AA981,IF($AA981='Control Panel'!$F$37,$AA981,IF($AA981='Control Panel'!$F$38,$AA981,IF($AA981='Control Panel'!$F$39,$AA981,IF($AA981='Control Panel'!$F$40,$AA981,IF($AA981='Control Panel'!$F$41,$AA981,"Error -- Availability entered in an incorrect format"))))))))</f>
        <v>N</v>
      </c>
    </row>
    <row r="982" spans="1:28" s="14" customFormat="1" x14ac:dyDescent="0.25">
      <c r="A982" s="7">
        <v>970</v>
      </c>
      <c r="B982" s="6"/>
      <c r="C982" s="11"/>
      <c r="D982" s="220"/>
      <c r="E982" s="11"/>
      <c r="F982" s="205" t="str">
        <f t="shared" si="30"/>
        <v>N/A</v>
      </c>
      <c r="G982" s="6"/>
      <c r="AA982" s="14" t="str">
        <f t="shared" si="31"/>
        <v/>
      </c>
      <c r="AB982" s="14" t="str">
        <f>IF(LEN($AA982)=0,"N",IF(LEN($AA982)&gt;1,"Error -- Availability entered in an incorrect format",IF($AA982='Control Panel'!$F$36,$AA982,IF($AA982='Control Panel'!$F$37,$AA982,IF($AA982='Control Panel'!$F$38,$AA982,IF($AA982='Control Panel'!$F$39,$AA982,IF($AA982='Control Panel'!$F$40,$AA982,IF($AA982='Control Panel'!$F$41,$AA982,"Error -- Availability entered in an incorrect format"))))))))</f>
        <v>N</v>
      </c>
    </row>
    <row r="983" spans="1:28" s="14" customFormat="1" x14ac:dyDescent="0.25">
      <c r="A983" s="7">
        <v>971</v>
      </c>
      <c r="B983" s="6"/>
      <c r="C983" s="11"/>
      <c r="D983" s="220"/>
      <c r="E983" s="11"/>
      <c r="F983" s="205" t="str">
        <f t="shared" si="30"/>
        <v>N/A</v>
      </c>
      <c r="G983" s="6"/>
      <c r="AA983" s="14" t="str">
        <f t="shared" si="31"/>
        <v/>
      </c>
      <c r="AB983" s="14" t="str">
        <f>IF(LEN($AA983)=0,"N",IF(LEN($AA983)&gt;1,"Error -- Availability entered in an incorrect format",IF($AA983='Control Panel'!$F$36,$AA983,IF($AA983='Control Panel'!$F$37,$AA983,IF($AA983='Control Panel'!$F$38,$AA983,IF($AA983='Control Panel'!$F$39,$AA983,IF($AA983='Control Panel'!$F$40,$AA983,IF($AA983='Control Panel'!$F$41,$AA983,"Error -- Availability entered in an incorrect format"))))))))</f>
        <v>N</v>
      </c>
    </row>
    <row r="984" spans="1:28" s="14" customFormat="1" x14ac:dyDescent="0.25">
      <c r="A984" s="7">
        <v>972</v>
      </c>
      <c r="B984" s="6"/>
      <c r="C984" s="11"/>
      <c r="D984" s="220"/>
      <c r="E984" s="11"/>
      <c r="F984" s="205" t="str">
        <f t="shared" si="30"/>
        <v>N/A</v>
      </c>
      <c r="G984" s="6"/>
      <c r="AA984" s="14" t="str">
        <f t="shared" si="31"/>
        <v/>
      </c>
      <c r="AB984" s="14" t="str">
        <f>IF(LEN($AA984)=0,"N",IF(LEN($AA984)&gt;1,"Error -- Availability entered in an incorrect format",IF($AA984='Control Panel'!$F$36,$AA984,IF($AA984='Control Panel'!$F$37,$AA984,IF($AA984='Control Panel'!$F$38,$AA984,IF($AA984='Control Panel'!$F$39,$AA984,IF($AA984='Control Panel'!$F$40,$AA984,IF($AA984='Control Panel'!$F$41,$AA984,"Error -- Availability entered in an incorrect format"))))))))</f>
        <v>N</v>
      </c>
    </row>
    <row r="985" spans="1:28" s="14" customFormat="1" x14ac:dyDescent="0.25">
      <c r="A985" s="7">
        <v>973</v>
      </c>
      <c r="B985" s="6"/>
      <c r="C985" s="11"/>
      <c r="D985" s="220"/>
      <c r="E985" s="11"/>
      <c r="F985" s="205" t="str">
        <f t="shared" si="30"/>
        <v>N/A</v>
      </c>
      <c r="G985" s="6"/>
      <c r="AA985" s="14" t="str">
        <f t="shared" si="31"/>
        <v/>
      </c>
      <c r="AB985" s="14" t="str">
        <f>IF(LEN($AA985)=0,"N",IF(LEN($AA985)&gt;1,"Error -- Availability entered in an incorrect format",IF($AA985='Control Panel'!$F$36,$AA985,IF($AA985='Control Panel'!$F$37,$AA985,IF($AA985='Control Panel'!$F$38,$AA985,IF($AA985='Control Panel'!$F$39,$AA985,IF($AA985='Control Panel'!$F$40,$AA985,IF($AA985='Control Panel'!$F$41,$AA985,"Error -- Availability entered in an incorrect format"))))))))</f>
        <v>N</v>
      </c>
    </row>
    <row r="986" spans="1:28" s="14" customFormat="1" x14ac:dyDescent="0.25">
      <c r="A986" s="7">
        <v>974</v>
      </c>
      <c r="B986" s="6"/>
      <c r="C986" s="11"/>
      <c r="D986" s="220"/>
      <c r="E986" s="11"/>
      <c r="F986" s="205" t="str">
        <f t="shared" si="30"/>
        <v>N/A</v>
      </c>
      <c r="G986" s="6"/>
      <c r="AA986" s="14" t="str">
        <f t="shared" si="31"/>
        <v/>
      </c>
      <c r="AB986" s="14" t="str">
        <f>IF(LEN($AA986)=0,"N",IF(LEN($AA986)&gt;1,"Error -- Availability entered in an incorrect format",IF($AA986='Control Panel'!$F$36,$AA986,IF($AA986='Control Panel'!$F$37,$AA986,IF($AA986='Control Panel'!$F$38,$AA986,IF($AA986='Control Panel'!$F$39,$AA986,IF($AA986='Control Panel'!$F$40,$AA986,IF($AA986='Control Panel'!$F$41,$AA986,"Error -- Availability entered in an incorrect format"))))))))</f>
        <v>N</v>
      </c>
    </row>
    <row r="987" spans="1:28" s="14" customFormat="1" x14ac:dyDescent="0.25">
      <c r="A987" s="7">
        <v>975</v>
      </c>
      <c r="B987" s="6"/>
      <c r="C987" s="11"/>
      <c r="D987" s="220"/>
      <c r="E987" s="11"/>
      <c r="F987" s="205" t="str">
        <f t="shared" si="30"/>
        <v>N/A</v>
      </c>
      <c r="G987" s="6"/>
      <c r="AA987" s="14" t="str">
        <f t="shared" si="31"/>
        <v/>
      </c>
      <c r="AB987" s="14" t="str">
        <f>IF(LEN($AA987)=0,"N",IF(LEN($AA987)&gt;1,"Error -- Availability entered in an incorrect format",IF($AA987='Control Panel'!$F$36,$AA987,IF($AA987='Control Panel'!$F$37,$AA987,IF($AA987='Control Panel'!$F$38,$AA987,IF($AA987='Control Panel'!$F$39,$AA987,IF($AA987='Control Panel'!$F$40,$AA987,IF($AA987='Control Panel'!$F$41,$AA987,"Error -- Availability entered in an incorrect format"))))))))</f>
        <v>N</v>
      </c>
    </row>
    <row r="988" spans="1:28" s="14" customFormat="1" x14ac:dyDescent="0.25">
      <c r="A988" s="7">
        <v>976</v>
      </c>
      <c r="B988" s="6"/>
      <c r="C988" s="11"/>
      <c r="D988" s="220"/>
      <c r="E988" s="11"/>
      <c r="F988" s="205" t="str">
        <f t="shared" si="30"/>
        <v>N/A</v>
      </c>
      <c r="G988" s="6"/>
      <c r="AA988" s="14" t="str">
        <f t="shared" si="31"/>
        <v/>
      </c>
      <c r="AB988" s="14" t="str">
        <f>IF(LEN($AA988)=0,"N",IF(LEN($AA988)&gt;1,"Error -- Availability entered in an incorrect format",IF($AA988='Control Panel'!$F$36,$AA988,IF($AA988='Control Panel'!$F$37,$AA988,IF($AA988='Control Panel'!$F$38,$AA988,IF($AA988='Control Panel'!$F$39,$AA988,IF($AA988='Control Panel'!$F$40,$AA988,IF($AA988='Control Panel'!$F$41,$AA988,"Error -- Availability entered in an incorrect format"))))))))</f>
        <v>N</v>
      </c>
    </row>
    <row r="989" spans="1:28" s="14" customFormat="1" x14ac:dyDescent="0.25">
      <c r="A989" s="7">
        <v>977</v>
      </c>
      <c r="B989" s="6"/>
      <c r="C989" s="11"/>
      <c r="D989" s="220"/>
      <c r="E989" s="11"/>
      <c r="F989" s="205" t="str">
        <f t="shared" si="30"/>
        <v>N/A</v>
      </c>
      <c r="G989" s="6"/>
      <c r="AA989" s="14" t="str">
        <f t="shared" si="31"/>
        <v/>
      </c>
      <c r="AB989" s="14" t="str">
        <f>IF(LEN($AA989)=0,"N",IF(LEN($AA989)&gt;1,"Error -- Availability entered in an incorrect format",IF($AA989='Control Panel'!$F$36,$AA989,IF($AA989='Control Panel'!$F$37,$AA989,IF($AA989='Control Panel'!$F$38,$AA989,IF($AA989='Control Panel'!$F$39,$AA989,IF($AA989='Control Panel'!$F$40,$AA989,IF($AA989='Control Panel'!$F$41,$AA989,"Error -- Availability entered in an incorrect format"))))))))</f>
        <v>N</v>
      </c>
    </row>
    <row r="990" spans="1:28" s="14" customFormat="1" x14ac:dyDescent="0.25">
      <c r="A990" s="7">
        <v>978</v>
      </c>
      <c r="B990" s="6"/>
      <c r="C990" s="11"/>
      <c r="D990" s="220"/>
      <c r="E990" s="11"/>
      <c r="F990" s="205" t="str">
        <f t="shared" si="30"/>
        <v>N/A</v>
      </c>
      <c r="G990" s="6"/>
      <c r="AA990" s="14" t="str">
        <f t="shared" si="31"/>
        <v/>
      </c>
      <c r="AB990" s="14" t="str">
        <f>IF(LEN($AA990)=0,"N",IF(LEN($AA990)&gt;1,"Error -- Availability entered in an incorrect format",IF($AA990='Control Panel'!$F$36,$AA990,IF($AA990='Control Panel'!$F$37,$AA990,IF($AA990='Control Panel'!$F$38,$AA990,IF($AA990='Control Panel'!$F$39,$AA990,IF($AA990='Control Panel'!$F$40,$AA990,IF($AA990='Control Panel'!$F$41,$AA990,"Error -- Availability entered in an incorrect format"))))))))</f>
        <v>N</v>
      </c>
    </row>
    <row r="991" spans="1:28" s="14" customFormat="1" x14ac:dyDescent="0.25">
      <c r="A991" s="7">
        <v>979</v>
      </c>
      <c r="B991" s="6"/>
      <c r="C991" s="11"/>
      <c r="D991" s="220"/>
      <c r="E991" s="11"/>
      <c r="F991" s="205" t="str">
        <f t="shared" si="30"/>
        <v>N/A</v>
      </c>
      <c r="G991" s="6"/>
      <c r="AA991" s="14" t="str">
        <f t="shared" si="31"/>
        <v/>
      </c>
      <c r="AB991" s="14" t="str">
        <f>IF(LEN($AA991)=0,"N",IF(LEN($AA991)&gt;1,"Error -- Availability entered in an incorrect format",IF($AA991='Control Panel'!$F$36,$AA991,IF($AA991='Control Panel'!$F$37,$AA991,IF($AA991='Control Panel'!$F$38,$AA991,IF($AA991='Control Panel'!$F$39,$AA991,IF($AA991='Control Panel'!$F$40,$AA991,IF($AA991='Control Panel'!$F$41,$AA991,"Error -- Availability entered in an incorrect format"))))))))</f>
        <v>N</v>
      </c>
    </row>
    <row r="992" spans="1:28" s="14" customFormat="1" x14ac:dyDescent="0.25">
      <c r="A992" s="7">
        <v>980</v>
      </c>
      <c r="B992" s="6"/>
      <c r="C992" s="11"/>
      <c r="D992" s="220"/>
      <c r="E992" s="11"/>
      <c r="F992" s="205" t="str">
        <f t="shared" si="30"/>
        <v>N/A</v>
      </c>
      <c r="G992" s="6"/>
      <c r="AA992" s="14" t="str">
        <f t="shared" si="31"/>
        <v/>
      </c>
      <c r="AB992" s="14" t="str">
        <f>IF(LEN($AA992)=0,"N",IF(LEN($AA992)&gt;1,"Error -- Availability entered in an incorrect format",IF($AA992='Control Panel'!$F$36,$AA992,IF($AA992='Control Panel'!$F$37,$AA992,IF($AA992='Control Panel'!$F$38,$AA992,IF($AA992='Control Panel'!$F$39,$AA992,IF($AA992='Control Panel'!$F$40,$AA992,IF($AA992='Control Panel'!$F$41,$AA992,"Error -- Availability entered in an incorrect format"))))))))</f>
        <v>N</v>
      </c>
    </row>
    <row r="993" spans="1:28" s="14" customFormat="1" x14ac:dyDescent="0.25">
      <c r="A993" s="7">
        <v>981</v>
      </c>
      <c r="B993" s="6"/>
      <c r="C993" s="11"/>
      <c r="D993" s="220"/>
      <c r="E993" s="11"/>
      <c r="F993" s="205" t="str">
        <f t="shared" si="30"/>
        <v>N/A</v>
      </c>
      <c r="G993" s="6"/>
      <c r="AA993" s="14" t="str">
        <f t="shared" si="31"/>
        <v/>
      </c>
      <c r="AB993" s="14" t="str">
        <f>IF(LEN($AA993)=0,"N",IF(LEN($AA993)&gt;1,"Error -- Availability entered in an incorrect format",IF($AA993='Control Panel'!$F$36,$AA993,IF($AA993='Control Panel'!$F$37,$AA993,IF($AA993='Control Panel'!$F$38,$AA993,IF($AA993='Control Panel'!$F$39,$AA993,IF($AA993='Control Panel'!$F$40,$AA993,IF($AA993='Control Panel'!$F$41,$AA993,"Error -- Availability entered in an incorrect format"))))))))</f>
        <v>N</v>
      </c>
    </row>
    <row r="994" spans="1:28" s="14" customFormat="1" x14ac:dyDescent="0.25">
      <c r="A994" s="7">
        <v>982</v>
      </c>
      <c r="B994" s="6"/>
      <c r="C994" s="11"/>
      <c r="D994" s="220"/>
      <c r="E994" s="11"/>
      <c r="F994" s="205" t="str">
        <f t="shared" si="30"/>
        <v>N/A</v>
      </c>
      <c r="G994" s="6"/>
      <c r="AA994" s="14" t="str">
        <f t="shared" si="31"/>
        <v/>
      </c>
      <c r="AB994" s="14" t="str">
        <f>IF(LEN($AA994)=0,"N",IF(LEN($AA994)&gt;1,"Error -- Availability entered in an incorrect format",IF($AA994='Control Panel'!$F$36,$AA994,IF($AA994='Control Panel'!$F$37,$AA994,IF($AA994='Control Panel'!$F$38,$AA994,IF($AA994='Control Panel'!$F$39,$AA994,IF($AA994='Control Panel'!$F$40,$AA994,IF($AA994='Control Panel'!$F$41,$AA994,"Error -- Availability entered in an incorrect format"))))))))</f>
        <v>N</v>
      </c>
    </row>
    <row r="995" spans="1:28" s="14" customFormat="1" x14ac:dyDescent="0.25">
      <c r="A995" s="7">
        <v>983</v>
      </c>
      <c r="B995" s="6"/>
      <c r="C995" s="11"/>
      <c r="D995" s="220"/>
      <c r="E995" s="11"/>
      <c r="F995" s="205" t="str">
        <f t="shared" si="30"/>
        <v>N/A</v>
      </c>
      <c r="G995" s="6"/>
      <c r="AA995" s="14" t="str">
        <f t="shared" si="31"/>
        <v/>
      </c>
      <c r="AB995" s="14" t="str">
        <f>IF(LEN($AA995)=0,"N",IF(LEN($AA995)&gt;1,"Error -- Availability entered in an incorrect format",IF($AA995='Control Panel'!$F$36,$AA995,IF($AA995='Control Panel'!$F$37,$AA995,IF($AA995='Control Panel'!$F$38,$AA995,IF($AA995='Control Panel'!$F$39,$AA995,IF($AA995='Control Panel'!$F$40,$AA995,IF($AA995='Control Panel'!$F$41,$AA995,"Error -- Availability entered in an incorrect format"))))))))</f>
        <v>N</v>
      </c>
    </row>
    <row r="996" spans="1:28" s="14" customFormat="1" x14ac:dyDescent="0.25">
      <c r="A996" s="7">
        <v>984</v>
      </c>
      <c r="B996" s="6"/>
      <c r="C996" s="11"/>
      <c r="D996" s="220"/>
      <c r="E996" s="11"/>
      <c r="F996" s="205" t="str">
        <f t="shared" si="30"/>
        <v>N/A</v>
      </c>
      <c r="G996" s="6"/>
      <c r="AA996" s="14" t="str">
        <f t="shared" si="31"/>
        <v/>
      </c>
      <c r="AB996" s="14" t="str">
        <f>IF(LEN($AA996)=0,"N",IF(LEN($AA996)&gt;1,"Error -- Availability entered in an incorrect format",IF($AA996='Control Panel'!$F$36,$AA996,IF($AA996='Control Panel'!$F$37,$AA996,IF($AA996='Control Panel'!$F$38,$AA996,IF($AA996='Control Panel'!$F$39,$AA996,IF($AA996='Control Panel'!$F$40,$AA996,IF($AA996='Control Panel'!$F$41,$AA996,"Error -- Availability entered in an incorrect format"))))))))</f>
        <v>N</v>
      </c>
    </row>
    <row r="997" spans="1:28" s="14" customFormat="1" x14ac:dyDescent="0.25">
      <c r="A997" s="7">
        <v>985</v>
      </c>
      <c r="B997" s="6"/>
      <c r="C997" s="11"/>
      <c r="D997" s="220"/>
      <c r="E997" s="11"/>
      <c r="F997" s="205" t="str">
        <f t="shared" si="30"/>
        <v>N/A</v>
      </c>
      <c r="G997" s="6"/>
      <c r="AA997" s="14" t="str">
        <f t="shared" si="31"/>
        <v/>
      </c>
      <c r="AB997" s="14" t="str">
        <f>IF(LEN($AA997)=0,"N",IF(LEN($AA997)&gt;1,"Error -- Availability entered in an incorrect format",IF($AA997='Control Panel'!$F$36,$AA997,IF($AA997='Control Panel'!$F$37,$AA997,IF($AA997='Control Panel'!$F$38,$AA997,IF($AA997='Control Panel'!$F$39,$AA997,IF($AA997='Control Panel'!$F$40,$AA997,IF($AA997='Control Panel'!$F$41,$AA997,"Error -- Availability entered in an incorrect format"))))))))</f>
        <v>N</v>
      </c>
    </row>
    <row r="998" spans="1:28" s="14" customFormat="1" x14ac:dyDescent="0.25">
      <c r="A998" s="7">
        <v>986</v>
      </c>
      <c r="B998" s="6"/>
      <c r="C998" s="11"/>
      <c r="D998" s="220"/>
      <c r="E998" s="11"/>
      <c r="F998" s="205" t="str">
        <f t="shared" si="30"/>
        <v>N/A</v>
      </c>
      <c r="G998" s="6"/>
      <c r="AA998" s="14" t="str">
        <f t="shared" si="31"/>
        <v/>
      </c>
      <c r="AB998" s="14" t="str">
        <f>IF(LEN($AA998)=0,"N",IF(LEN($AA998)&gt;1,"Error -- Availability entered in an incorrect format",IF($AA998='Control Panel'!$F$36,$AA998,IF($AA998='Control Panel'!$F$37,$AA998,IF($AA998='Control Panel'!$F$38,$AA998,IF($AA998='Control Panel'!$F$39,$AA998,IF($AA998='Control Panel'!$F$40,$AA998,IF($AA998='Control Panel'!$F$41,$AA998,"Error -- Availability entered in an incorrect format"))))))))</f>
        <v>N</v>
      </c>
    </row>
    <row r="999" spans="1:28" s="14" customFormat="1" x14ac:dyDescent="0.25">
      <c r="A999" s="7">
        <v>987</v>
      </c>
      <c r="B999" s="6"/>
      <c r="C999" s="11"/>
      <c r="D999" s="220"/>
      <c r="E999" s="11"/>
      <c r="F999" s="205" t="str">
        <f t="shared" si="30"/>
        <v>N/A</v>
      </c>
      <c r="G999" s="6"/>
      <c r="AA999" s="14" t="str">
        <f t="shared" si="31"/>
        <v/>
      </c>
      <c r="AB999" s="14" t="str">
        <f>IF(LEN($AA999)=0,"N",IF(LEN($AA999)&gt;1,"Error -- Availability entered in an incorrect format",IF($AA999='Control Panel'!$F$36,$AA999,IF($AA999='Control Panel'!$F$37,$AA999,IF($AA999='Control Panel'!$F$38,$AA999,IF($AA999='Control Panel'!$F$39,$AA999,IF($AA999='Control Panel'!$F$40,$AA999,IF($AA999='Control Panel'!$F$41,$AA999,"Error -- Availability entered in an incorrect format"))))))))</f>
        <v>N</v>
      </c>
    </row>
    <row r="1000" spans="1:28" s="14" customFormat="1" x14ac:dyDescent="0.25">
      <c r="A1000" s="7">
        <v>988</v>
      </c>
      <c r="B1000" s="6"/>
      <c r="C1000" s="11"/>
      <c r="D1000" s="220"/>
      <c r="E1000" s="11"/>
      <c r="F1000" s="205" t="str">
        <f t="shared" si="30"/>
        <v>N/A</v>
      </c>
      <c r="G1000" s="6"/>
      <c r="AA1000" s="14" t="str">
        <f t="shared" si="31"/>
        <v/>
      </c>
      <c r="AB1000" s="14" t="str">
        <f>IF(LEN($AA1000)=0,"N",IF(LEN($AA1000)&gt;1,"Error -- Availability entered in an incorrect format",IF($AA1000='Control Panel'!$F$36,$AA1000,IF($AA1000='Control Panel'!$F$37,$AA1000,IF($AA1000='Control Panel'!$F$38,$AA1000,IF($AA1000='Control Panel'!$F$39,$AA1000,IF($AA1000='Control Panel'!$F$40,$AA1000,IF($AA1000='Control Panel'!$F$41,$AA1000,"Error -- Availability entered in an incorrect format"))))))))</f>
        <v>N</v>
      </c>
    </row>
    <row r="1001" spans="1:28" s="14" customFormat="1" x14ac:dyDescent="0.25">
      <c r="A1001" s="7">
        <v>989</v>
      </c>
      <c r="B1001" s="6"/>
      <c r="C1001" s="11"/>
      <c r="D1001" s="220"/>
      <c r="E1001" s="11"/>
      <c r="F1001" s="205" t="str">
        <f t="shared" si="30"/>
        <v>N/A</v>
      </c>
      <c r="G1001" s="6"/>
      <c r="AA1001" s="14" t="str">
        <f t="shared" si="31"/>
        <v/>
      </c>
      <c r="AB1001" s="14" t="str">
        <f>IF(LEN($AA1001)=0,"N",IF(LEN($AA1001)&gt;1,"Error -- Availability entered in an incorrect format",IF($AA1001='Control Panel'!$F$36,$AA1001,IF($AA1001='Control Panel'!$F$37,$AA1001,IF($AA1001='Control Panel'!$F$38,$AA1001,IF($AA1001='Control Panel'!$F$39,$AA1001,IF($AA1001='Control Panel'!$F$40,$AA1001,IF($AA1001='Control Panel'!$F$41,$AA1001,"Error -- Availability entered in an incorrect format"))))))))</f>
        <v>N</v>
      </c>
    </row>
    <row r="1002" spans="1:28" s="14" customFormat="1" x14ac:dyDescent="0.25">
      <c r="A1002" s="7">
        <v>990</v>
      </c>
      <c r="B1002" s="6"/>
      <c r="C1002" s="11"/>
      <c r="D1002" s="220"/>
      <c r="E1002" s="11"/>
      <c r="F1002" s="205" t="str">
        <f t="shared" si="30"/>
        <v>N/A</v>
      </c>
      <c r="G1002" s="6"/>
      <c r="AA1002" s="14" t="str">
        <f t="shared" si="31"/>
        <v/>
      </c>
      <c r="AB1002" s="14" t="str">
        <f>IF(LEN($AA1002)=0,"N",IF(LEN($AA1002)&gt;1,"Error -- Availability entered in an incorrect format",IF($AA1002='Control Panel'!$F$36,$AA1002,IF($AA1002='Control Panel'!$F$37,$AA1002,IF($AA1002='Control Panel'!$F$38,$AA1002,IF($AA1002='Control Panel'!$F$39,$AA1002,IF($AA1002='Control Panel'!$F$40,$AA1002,IF($AA1002='Control Panel'!$F$41,$AA1002,"Error -- Availability entered in an incorrect format"))))))))</f>
        <v>N</v>
      </c>
    </row>
    <row r="1003" spans="1:28" s="14" customFormat="1" x14ac:dyDescent="0.25">
      <c r="A1003" s="7">
        <v>991</v>
      </c>
      <c r="B1003" s="6"/>
      <c r="C1003" s="11"/>
      <c r="D1003" s="220"/>
      <c r="E1003" s="11"/>
      <c r="F1003" s="205" t="str">
        <f t="shared" si="30"/>
        <v>N/A</v>
      </c>
      <c r="G1003" s="6"/>
      <c r="AA1003" s="14" t="str">
        <f t="shared" si="31"/>
        <v/>
      </c>
      <c r="AB1003" s="14" t="str">
        <f>IF(LEN($AA1003)=0,"N",IF(LEN($AA1003)&gt;1,"Error -- Availability entered in an incorrect format",IF($AA1003='Control Panel'!$F$36,$AA1003,IF($AA1003='Control Panel'!$F$37,$AA1003,IF($AA1003='Control Panel'!$F$38,$AA1003,IF($AA1003='Control Panel'!$F$39,$AA1003,IF($AA1003='Control Panel'!$F$40,$AA1003,IF($AA1003='Control Panel'!$F$41,$AA1003,"Error -- Availability entered in an incorrect format"))))))))</f>
        <v>N</v>
      </c>
    </row>
    <row r="1004" spans="1:28" s="14" customFormat="1" x14ac:dyDescent="0.25">
      <c r="A1004" s="7">
        <v>992</v>
      </c>
      <c r="B1004" s="6"/>
      <c r="C1004" s="11"/>
      <c r="D1004" s="220"/>
      <c r="E1004" s="11"/>
      <c r="F1004" s="205" t="str">
        <f t="shared" si="30"/>
        <v>N/A</v>
      </c>
      <c r="G1004" s="6"/>
      <c r="AA1004" s="14" t="str">
        <f t="shared" si="31"/>
        <v/>
      </c>
      <c r="AB1004" s="14" t="str">
        <f>IF(LEN($AA1004)=0,"N",IF(LEN($AA1004)&gt;1,"Error -- Availability entered in an incorrect format",IF($AA1004='Control Panel'!$F$36,$AA1004,IF($AA1004='Control Panel'!$F$37,$AA1004,IF($AA1004='Control Panel'!$F$38,$AA1004,IF($AA1004='Control Panel'!$F$39,$AA1004,IF($AA1004='Control Panel'!$F$40,$AA1004,IF($AA1004='Control Panel'!$F$41,$AA1004,"Error -- Availability entered in an incorrect format"))))))))</f>
        <v>N</v>
      </c>
    </row>
    <row r="1005" spans="1:28" s="14" customFormat="1" x14ac:dyDescent="0.25">
      <c r="A1005" s="7">
        <v>993</v>
      </c>
      <c r="B1005" s="6"/>
      <c r="C1005" s="11"/>
      <c r="D1005" s="220"/>
      <c r="E1005" s="11"/>
      <c r="F1005" s="205" t="str">
        <f t="shared" si="30"/>
        <v>N/A</v>
      </c>
      <c r="G1005" s="6"/>
      <c r="AA1005" s="14" t="str">
        <f t="shared" si="31"/>
        <v/>
      </c>
      <c r="AB1005" s="14" t="str">
        <f>IF(LEN($AA1005)=0,"N",IF(LEN($AA1005)&gt;1,"Error -- Availability entered in an incorrect format",IF($AA1005='Control Panel'!$F$36,$AA1005,IF($AA1005='Control Panel'!$F$37,$AA1005,IF($AA1005='Control Panel'!$F$38,$AA1005,IF($AA1005='Control Panel'!$F$39,$AA1005,IF($AA1005='Control Panel'!$F$40,$AA1005,IF($AA1005='Control Panel'!$F$41,$AA1005,"Error -- Availability entered in an incorrect format"))))))))</f>
        <v>N</v>
      </c>
    </row>
    <row r="1006" spans="1:28" s="14" customFormat="1" x14ac:dyDescent="0.25">
      <c r="A1006" s="7">
        <v>994</v>
      </c>
      <c r="B1006" s="6"/>
      <c r="C1006" s="11"/>
      <c r="D1006" s="220"/>
      <c r="E1006" s="11"/>
      <c r="F1006" s="205" t="str">
        <f t="shared" si="30"/>
        <v>N/A</v>
      </c>
      <c r="G1006" s="6"/>
      <c r="AA1006" s="14" t="str">
        <f t="shared" si="31"/>
        <v/>
      </c>
      <c r="AB1006" s="14" t="str">
        <f>IF(LEN($AA1006)=0,"N",IF(LEN($AA1006)&gt;1,"Error -- Availability entered in an incorrect format",IF($AA1006='Control Panel'!$F$36,$AA1006,IF($AA1006='Control Panel'!$F$37,$AA1006,IF($AA1006='Control Panel'!$F$38,$AA1006,IF($AA1006='Control Panel'!$F$39,$AA1006,IF($AA1006='Control Panel'!$F$40,$AA1006,IF($AA1006='Control Panel'!$F$41,$AA1006,"Error -- Availability entered in an incorrect format"))))))))</f>
        <v>N</v>
      </c>
    </row>
    <row r="1007" spans="1:28" s="14" customFormat="1" x14ac:dyDescent="0.25">
      <c r="A1007" s="7">
        <v>995</v>
      </c>
      <c r="B1007" s="6"/>
      <c r="C1007" s="11"/>
      <c r="D1007" s="220"/>
      <c r="E1007" s="11"/>
      <c r="F1007" s="205" t="str">
        <f t="shared" si="30"/>
        <v>N/A</v>
      </c>
      <c r="G1007" s="6"/>
      <c r="AA1007" s="14" t="str">
        <f t="shared" si="31"/>
        <v/>
      </c>
      <c r="AB1007" s="14" t="str">
        <f>IF(LEN($AA1007)=0,"N",IF(LEN($AA1007)&gt;1,"Error -- Availability entered in an incorrect format",IF($AA1007='Control Panel'!$F$36,$AA1007,IF($AA1007='Control Panel'!$F$37,$AA1007,IF($AA1007='Control Panel'!$F$38,$AA1007,IF($AA1007='Control Panel'!$F$39,$AA1007,IF($AA1007='Control Panel'!$F$40,$AA1007,IF($AA1007='Control Panel'!$F$41,$AA1007,"Error -- Availability entered in an incorrect format"))))))))</f>
        <v>N</v>
      </c>
    </row>
    <row r="1008" spans="1:28" s="14" customFormat="1" x14ac:dyDescent="0.25">
      <c r="A1008" s="7">
        <v>996</v>
      </c>
      <c r="B1008" s="6"/>
      <c r="C1008" s="11"/>
      <c r="D1008" s="220"/>
      <c r="E1008" s="11"/>
      <c r="F1008" s="205" t="str">
        <f t="shared" si="30"/>
        <v>N/A</v>
      </c>
      <c r="G1008" s="6"/>
      <c r="AA1008" s="14" t="str">
        <f t="shared" si="31"/>
        <v/>
      </c>
      <c r="AB1008" s="14" t="str">
        <f>IF(LEN($AA1008)=0,"N",IF(LEN($AA1008)&gt;1,"Error -- Availability entered in an incorrect format",IF($AA1008='Control Panel'!$F$36,$AA1008,IF($AA1008='Control Panel'!$F$37,$AA1008,IF($AA1008='Control Panel'!$F$38,$AA1008,IF($AA1008='Control Panel'!$F$39,$AA1008,IF($AA1008='Control Panel'!$F$40,$AA1008,IF($AA1008='Control Panel'!$F$41,$AA1008,"Error -- Availability entered in an incorrect format"))))))))</f>
        <v>N</v>
      </c>
    </row>
    <row r="1009" spans="1:28" s="14" customFormat="1" x14ac:dyDescent="0.25">
      <c r="A1009" s="7">
        <v>997</v>
      </c>
      <c r="B1009" s="6"/>
      <c r="C1009" s="11"/>
      <c r="D1009" s="220"/>
      <c r="E1009" s="11"/>
      <c r="F1009" s="205" t="str">
        <f t="shared" si="30"/>
        <v>N/A</v>
      </c>
      <c r="G1009" s="6"/>
      <c r="AA1009" s="14" t="str">
        <f t="shared" si="31"/>
        <v/>
      </c>
      <c r="AB1009" s="14" t="str">
        <f>IF(LEN($AA1009)=0,"N",IF(LEN($AA1009)&gt;1,"Error -- Availability entered in an incorrect format",IF($AA1009='Control Panel'!$F$36,$AA1009,IF($AA1009='Control Panel'!$F$37,$AA1009,IF($AA1009='Control Panel'!$F$38,$AA1009,IF($AA1009='Control Panel'!$F$39,$AA1009,IF($AA1009='Control Panel'!$F$40,$AA1009,IF($AA1009='Control Panel'!$F$41,$AA1009,"Error -- Availability entered in an incorrect format"))))))))</f>
        <v>N</v>
      </c>
    </row>
    <row r="1010" spans="1:28" s="14" customFormat="1" x14ac:dyDescent="0.25">
      <c r="A1010" s="7">
        <v>998</v>
      </c>
      <c r="B1010" s="6"/>
      <c r="C1010" s="11"/>
      <c r="D1010" s="220"/>
      <c r="E1010" s="11"/>
      <c r="F1010" s="205" t="str">
        <f t="shared" si="30"/>
        <v>N/A</v>
      </c>
      <c r="G1010" s="6"/>
      <c r="AA1010" s="14" t="str">
        <f t="shared" si="31"/>
        <v/>
      </c>
      <c r="AB1010" s="14" t="str">
        <f>IF(LEN($AA1010)=0,"N",IF(LEN($AA1010)&gt;1,"Error -- Availability entered in an incorrect format",IF($AA1010='Control Panel'!$F$36,$AA1010,IF($AA1010='Control Panel'!$F$37,$AA1010,IF($AA1010='Control Panel'!$F$38,$AA1010,IF($AA1010='Control Panel'!$F$39,$AA1010,IF($AA1010='Control Panel'!$F$40,$AA1010,IF($AA1010='Control Panel'!$F$41,$AA1010,"Error -- Availability entered in an incorrect format"))))))))</f>
        <v>N</v>
      </c>
    </row>
    <row r="1011" spans="1:28" s="14" customFormat="1" x14ac:dyDescent="0.25">
      <c r="A1011" s="7">
        <v>999</v>
      </c>
      <c r="B1011" s="6"/>
      <c r="C1011" s="11"/>
      <c r="D1011" s="220"/>
      <c r="E1011" s="11"/>
      <c r="F1011" s="205" t="str">
        <f t="shared" si="30"/>
        <v>N/A</v>
      </c>
      <c r="G1011" s="6"/>
      <c r="AA1011" s="14" t="str">
        <f t="shared" si="31"/>
        <v/>
      </c>
      <c r="AB1011" s="14" t="str">
        <f>IF(LEN($AA1011)=0,"N",IF(LEN($AA1011)&gt;1,"Error -- Availability entered in an incorrect format",IF($AA1011='Control Panel'!$F$36,$AA1011,IF($AA1011='Control Panel'!$F$37,$AA1011,IF($AA1011='Control Panel'!$F$38,$AA1011,IF($AA1011='Control Panel'!$F$39,$AA1011,IF($AA1011='Control Panel'!$F$40,$AA1011,IF($AA1011='Control Panel'!$F$41,$AA1011,"Error -- Availability entered in an incorrect format"))))))))</f>
        <v>N</v>
      </c>
    </row>
    <row r="1012" spans="1:28" s="14" customFormat="1" x14ac:dyDescent="0.25">
      <c r="A1012" s="7">
        <v>1000</v>
      </c>
      <c r="B1012" s="6"/>
      <c r="C1012" s="11"/>
      <c r="D1012" s="220"/>
      <c r="E1012" s="11"/>
      <c r="F1012" s="205" t="str">
        <f t="shared" si="30"/>
        <v>N/A</v>
      </c>
      <c r="G1012" s="6"/>
      <c r="AA1012" s="14" t="str">
        <f t="shared" si="31"/>
        <v/>
      </c>
      <c r="AB1012" s="14" t="str">
        <f>IF(LEN($AA1012)=0,"N",IF(LEN($AA1012)&gt;1,"Error -- Availability entered in an incorrect format",IF($AA1012='Control Panel'!$F$36,$AA1012,IF($AA1012='Control Panel'!$F$37,$AA1012,IF($AA1012='Control Panel'!$F$38,$AA1012,IF($AA1012='Control Panel'!$F$39,$AA1012,IF($AA1012='Control Panel'!$F$40,$AA1012,IF($AA1012='Control Panel'!$F$41,$AA1012,"Error -- Availability entered in an incorrect format"))))))))</f>
        <v>N</v>
      </c>
    </row>
  </sheetData>
  <sheetProtection algorithmName="SHA-512" hashValue="cRXvr/hqtVsAAaPdDrzW9W8L7WXpg+7tnK78/ve51L/eS4Pczlw5nOWjJtbTpeHKh5RpGt1D/mgKm9AO7DkVew==" saltValue="yK2gvXz2/x0Ha2i9O8YZ7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216F463F-0B71-483B-AE5D-624FFD9F16A4}">
            <xm:f>D10='Control Panel'!$I$25</xm:f>
            <x14:dxf>
              <font>
                <color rgb="FFFFFF00"/>
              </font>
              <fill>
                <patternFill>
                  <bgColor rgb="FFBF311A"/>
                </patternFill>
              </fill>
            </x14:dxf>
          </x14:cfRule>
          <xm:sqref>D10:G10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Panel'!F59&amp;" - "&amp;'Control Panel'!E59</f>
        <v>4.14 - Module 13</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H46YbmgIM266//PxcWO3vRXi1904rGPx8tfap9COCNU1itsrBitfu+NOBfRb7IUcpjOTo7urk6rhXBFlBJJZ4Q==" saltValue="CO3+7TS/798ZdO+FbTb0b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7C75979F-690F-4759-93E2-E9D667EC571A}">
            <xm:f>D10='Control Panel'!$I$25</xm:f>
            <x14:dxf>
              <font>
                <color rgb="FFFFFF00"/>
              </font>
              <fill>
                <patternFill>
                  <bgColor rgb="FFBF311A"/>
                </patternFill>
              </fill>
            </x14:dxf>
          </x14:cfRule>
          <xm:sqref>D10:G10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Panel'!F60&amp;" - "&amp;'Control Panel'!E60</f>
        <v>4.15 - Module 14</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YGces/v7IqBG/GAVlwSv8XG3vk+YhFaTYKj57cfyR0lP7RlK0a8W0IpYDwb3ra2k8tS+H/KO8Xt0hN0cqaopqQ==" saltValue="Po1DRXA1GBDS4oAnxq3oQ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1DFD5F1-2AD4-47F3-B7F2-E98EAEE2CED5}">
            <xm:f>D10='Control Panel'!$I$25</xm:f>
            <x14:dxf>
              <font>
                <color rgb="FFFFFF00"/>
              </font>
              <fill>
                <patternFill>
                  <bgColor rgb="FFBF311A"/>
                </patternFill>
              </fill>
            </x14:dxf>
          </x14:cfRule>
          <xm:sqref>D10:G10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Panel'!F61&amp;" - "&amp;'Control Panel'!E61</f>
        <v>4.16 - Module 15</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s5HoBGDdzgxx1zX9hrMJ2fl9N3yhSIgM7ipzs/0bx1NKhlDVVM3x+JrxFA1veo/BVoD0wzHEiY2uEVZ+tShLOw==" saltValue="KL5nSpiu1BK5eNag4FKHK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741FFC0B-6F8D-49D8-AE89-58D3082038E8}">
            <xm:f>D10='Control Panel'!$I$25</xm:f>
            <x14:dxf>
              <font>
                <color rgb="FFFFFF00"/>
              </font>
              <fill>
                <patternFill>
                  <bgColor rgb="FFBF311A"/>
                </patternFill>
              </fill>
            </x14:dxf>
          </x14:cfRule>
          <xm:sqref>D10:G10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Panel'!F62&amp;" - "&amp;'Control Panel'!E62</f>
        <v>4.17 - Module 16</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OxDCdFFHxdt6PHVDKfdEu0Rn+K/1EH+4w6V2QHMlZbackwBQUTQmeHds39Gi1kvfN7v74yXV1kGpZREQad6KDg==" saltValue="4BrxVPlisq754B7caJHlF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8DBF2CDE-86A5-49A3-81DB-FF42D012B10D}">
            <xm:f>D10='Control Panel'!$I$25</xm:f>
            <x14:dxf>
              <font>
                <color rgb="FFFFFF00"/>
              </font>
              <fill>
                <patternFill>
                  <bgColor rgb="FFBF311A"/>
                </patternFill>
              </fill>
            </x14:dxf>
          </x14:cfRule>
          <xm:sqref>D10:G10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Panel'!F63&amp;" - "&amp;'Control Panel'!E63</f>
        <v>4.18 - Module 17</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1ZYEKLcgVu40U/8y2JexwqXg0GTzvdSasGHHXDM0msDkijJXfwDQkv2x1Io0yTR0s4mkzd2Mcwc+UpXUy37uOw==" saltValue="JZDa5yY2RgxVs+zbQhh9y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F3CB8D6-AE88-47F7-B6AA-A362350B656D}">
            <xm:f>D10='Control Panel'!$I$25</xm:f>
            <x14:dxf>
              <font>
                <color rgb="FFFFFF00"/>
              </font>
              <fill>
                <patternFill>
                  <bgColor rgb="FFBF311A"/>
                </patternFill>
              </fill>
            </x14:dxf>
          </x14:cfRule>
          <xm:sqref>D10:G10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49B50"/>
    <pageSetUpPr fitToPage="1"/>
  </sheetPr>
  <dimension ref="A1:Z643"/>
  <sheetViews>
    <sheetView view="pageBreakPreview" zoomScaleNormal="100" zoomScaleSheetLayoutView="100" workbookViewId="0">
      <selection activeCell="G12" sqref="G12"/>
    </sheetView>
  </sheetViews>
  <sheetFormatPr defaultColWidth="9.140625" defaultRowHeight="15" x14ac:dyDescent="0.25"/>
  <cols>
    <col min="1" max="1" width="27.42578125" style="53" customWidth="1"/>
    <col min="2" max="2" width="9.140625" style="144"/>
    <col min="3" max="3" width="2.7109375" style="2" customWidth="1"/>
    <col min="4" max="4" width="12.7109375" style="2" customWidth="1"/>
    <col min="5" max="7" width="11.7109375" style="2" customWidth="1"/>
    <col min="8" max="8" width="12.7109375" style="2" customWidth="1"/>
    <col min="9" max="9" width="12.7109375" style="1" customWidth="1"/>
    <col min="10" max="10" width="26.7109375" style="2" customWidth="1"/>
    <col min="11" max="11" width="2.7109375" style="145" customWidth="1"/>
    <col min="12" max="12" width="11.140625" style="27" bestFit="1" customWidth="1"/>
    <col min="13" max="13" width="10.7109375" style="27" bestFit="1" customWidth="1"/>
    <col min="14" max="14" width="13.85546875" style="27" bestFit="1" customWidth="1"/>
    <col min="15" max="15" width="9.140625" style="27"/>
    <col min="16" max="16" width="9.140625" style="23"/>
    <col min="17" max="26" width="9.140625" style="54"/>
    <col min="27" max="16384" width="9.140625" style="2"/>
  </cols>
  <sheetData>
    <row r="1" spans="1:26" x14ac:dyDescent="0.25">
      <c r="A1" s="362" t="s">
        <v>210</v>
      </c>
      <c r="B1" s="362"/>
      <c r="C1" s="363" t="s">
        <v>211</v>
      </c>
      <c r="D1" s="364"/>
      <c r="E1" s="364"/>
      <c r="F1" s="364"/>
      <c r="G1" s="364"/>
      <c r="H1" s="364"/>
      <c r="I1" s="364"/>
      <c r="J1" s="364"/>
      <c r="K1" s="365"/>
      <c r="L1" s="363" t="s">
        <v>212</v>
      </c>
      <c r="M1" s="364"/>
      <c r="N1" s="364"/>
      <c r="O1" s="364"/>
      <c r="P1" s="365"/>
      <c r="Q1" s="66"/>
      <c r="R1" s="66"/>
      <c r="S1" s="66"/>
      <c r="T1" s="66"/>
      <c r="U1" s="66"/>
      <c r="V1" s="66"/>
      <c r="W1" s="66"/>
      <c r="X1" s="66"/>
      <c r="Y1" s="66"/>
      <c r="Z1" s="66"/>
    </row>
    <row r="2" spans="1:26" ht="15.75" thickBot="1" x14ac:dyDescent="0.3">
      <c r="A2" s="366" t="s">
        <v>213</v>
      </c>
      <c r="B2" s="366"/>
      <c r="C2" s="367" t="s">
        <v>213</v>
      </c>
      <c r="D2" s="366"/>
      <c r="E2" s="366"/>
      <c r="F2" s="366"/>
      <c r="G2" s="366"/>
      <c r="H2" s="366"/>
      <c r="I2" s="366"/>
      <c r="J2" s="366"/>
      <c r="K2" s="368"/>
      <c r="L2" s="367" t="s">
        <v>213</v>
      </c>
      <c r="M2" s="366"/>
      <c r="N2" s="366"/>
      <c r="O2" s="366"/>
      <c r="P2" s="368"/>
      <c r="Q2" s="52"/>
      <c r="R2" s="52"/>
      <c r="S2" s="52"/>
      <c r="T2" s="52"/>
      <c r="U2" s="52"/>
      <c r="V2" s="52"/>
      <c r="W2" s="52"/>
      <c r="X2" s="52"/>
      <c r="Y2" s="52"/>
      <c r="Z2" s="52"/>
    </row>
    <row r="3" spans="1:26" x14ac:dyDescent="0.25">
      <c r="B3" s="287"/>
      <c r="C3" s="287"/>
      <c r="D3" s="39"/>
      <c r="E3" s="39"/>
      <c r="F3" s="39"/>
      <c r="G3" s="39"/>
      <c r="H3" s="39"/>
      <c r="I3" s="39"/>
      <c r="J3" s="287"/>
      <c r="K3" s="287"/>
    </row>
    <row r="4" spans="1:26" ht="15.75" customHeight="1" x14ac:dyDescent="0.25">
      <c r="A4" s="289"/>
      <c r="B4" s="287"/>
      <c r="C4" s="287"/>
      <c r="D4" s="40"/>
      <c r="E4" s="40"/>
      <c r="F4" s="40"/>
      <c r="G4" s="40"/>
      <c r="H4" s="40"/>
      <c r="I4" s="40"/>
      <c r="J4" s="287"/>
      <c r="K4" s="287"/>
    </row>
    <row r="5" spans="1:26" s="55" customFormat="1" x14ac:dyDescent="0.25">
      <c r="A5" s="287"/>
      <c r="B5" s="287"/>
      <c r="C5" s="287"/>
      <c r="D5" s="40"/>
      <c r="E5" s="40"/>
      <c r="F5" s="40"/>
      <c r="G5" s="40"/>
      <c r="H5" s="40"/>
      <c r="I5" s="40"/>
      <c r="J5" s="287"/>
      <c r="K5" s="287"/>
      <c r="L5" s="27"/>
      <c r="M5" s="27"/>
      <c r="N5" s="27"/>
      <c r="O5" s="27"/>
      <c r="P5" s="23"/>
      <c r="Q5" s="54"/>
      <c r="R5" s="54"/>
      <c r="S5" s="54"/>
      <c r="T5" s="54"/>
      <c r="U5" s="54"/>
      <c r="V5" s="54"/>
      <c r="W5" s="54"/>
      <c r="X5" s="54"/>
      <c r="Y5" s="54"/>
      <c r="Z5" s="54"/>
    </row>
    <row r="6" spans="1:26" s="55" customFormat="1" x14ac:dyDescent="0.25">
      <c r="A6" s="53"/>
      <c r="B6" s="287"/>
      <c r="C6" s="287"/>
      <c r="D6" s="40"/>
      <c r="E6" s="40"/>
      <c r="F6" s="40"/>
      <c r="G6" s="40"/>
      <c r="H6" s="40"/>
      <c r="I6" s="40"/>
      <c r="J6" s="56"/>
      <c r="K6" s="56"/>
      <c r="L6" s="28"/>
      <c r="M6" s="28"/>
      <c r="N6" s="28"/>
      <c r="O6" s="28"/>
      <c r="P6" s="26"/>
      <c r="Q6" s="54"/>
      <c r="R6" s="54"/>
      <c r="S6" s="54"/>
      <c r="T6" s="54"/>
      <c r="U6" s="54"/>
      <c r="V6" s="54"/>
      <c r="W6" s="54"/>
      <c r="X6" s="54"/>
      <c r="Y6" s="54"/>
      <c r="Z6" s="54"/>
    </row>
    <row r="7" spans="1:26" s="55" customFormat="1" ht="15.75" thickBot="1" x14ac:dyDescent="0.3">
      <c r="A7" s="53"/>
      <c r="B7" s="287"/>
      <c r="D7" s="57"/>
      <c r="E7" s="57"/>
      <c r="F7" s="57"/>
      <c r="G7" s="57"/>
      <c r="H7" s="57"/>
      <c r="I7" s="57"/>
      <c r="J7" s="57"/>
      <c r="K7" s="57"/>
      <c r="L7" s="28"/>
      <c r="M7" s="28"/>
      <c r="N7" s="28"/>
      <c r="O7" s="28"/>
      <c r="P7" s="26"/>
      <c r="Q7" s="54"/>
      <c r="R7" s="54"/>
      <c r="S7" s="54"/>
      <c r="T7" s="54"/>
      <c r="U7" s="54"/>
      <c r="V7" s="54"/>
      <c r="W7" s="54"/>
      <c r="X7" s="54"/>
      <c r="Y7" s="54"/>
      <c r="Z7" s="54"/>
    </row>
    <row r="8" spans="1:26" s="55" customFormat="1" ht="15.75" customHeight="1" thickBot="1" x14ac:dyDescent="0.3">
      <c r="A8" s="53"/>
      <c r="B8" s="287"/>
      <c r="D8" s="348" t="s">
        <v>214</v>
      </c>
      <c r="E8" s="349"/>
      <c r="F8" s="349"/>
      <c r="G8" s="349"/>
      <c r="H8" s="349"/>
      <c r="I8" s="349"/>
      <c r="J8" s="350"/>
      <c r="K8" s="57"/>
      <c r="L8" s="31"/>
      <c r="M8" s="31"/>
      <c r="N8" s="31"/>
      <c r="O8" s="31"/>
      <c r="P8" s="32"/>
      <c r="Q8" s="54"/>
      <c r="R8" s="54"/>
      <c r="S8" s="54"/>
      <c r="T8" s="54"/>
      <c r="U8" s="54"/>
      <c r="V8" s="54"/>
      <c r="W8" s="54"/>
      <c r="X8" s="54"/>
      <c r="Y8" s="54"/>
      <c r="Z8" s="54"/>
    </row>
    <row r="9" spans="1:26" s="55" customFormat="1" ht="15" customHeight="1" x14ac:dyDescent="0.25">
      <c r="A9" s="53"/>
      <c r="B9" s="287"/>
      <c r="D9" s="351" t="str">
        <f>'Control Panel'!E21</f>
        <v>City of Greeley, CO</v>
      </c>
      <c r="E9" s="352"/>
      <c r="F9" s="352"/>
      <c r="G9" s="352"/>
      <c r="H9" s="353"/>
      <c r="I9" s="353"/>
      <c r="J9" s="354"/>
      <c r="K9" s="57"/>
      <c r="L9" s="31"/>
      <c r="M9" s="31"/>
      <c r="N9" s="31"/>
      <c r="O9" s="31"/>
      <c r="P9" s="32"/>
      <c r="Q9" s="54"/>
      <c r="R9" s="54"/>
      <c r="S9" s="54"/>
      <c r="T9" s="54"/>
      <c r="U9" s="54"/>
      <c r="V9" s="54"/>
      <c r="W9" s="54"/>
      <c r="X9" s="54"/>
      <c r="Y9" s="54"/>
      <c r="Z9" s="54"/>
    </row>
    <row r="10" spans="1:26" s="55" customFormat="1" ht="15.75" customHeight="1" thickBot="1" x14ac:dyDescent="0.3">
      <c r="A10" s="53"/>
      <c r="B10" s="287"/>
      <c r="D10" s="355" t="str">
        <f>'Control Panel'!E23</f>
        <v xml:space="preserve">RFP FL19-08-076 for a Customer Information System (CIS) and Implementation Services
</v>
      </c>
      <c r="E10" s="356"/>
      <c r="F10" s="356"/>
      <c r="G10" s="356"/>
      <c r="H10" s="357"/>
      <c r="I10" s="357"/>
      <c r="J10" s="358"/>
      <c r="K10" s="57"/>
      <c r="L10" s="31"/>
      <c r="M10" s="31"/>
      <c r="N10" s="31"/>
      <c r="O10" s="31"/>
      <c r="P10" s="32"/>
      <c r="Q10" s="54"/>
      <c r="R10" s="54"/>
      <c r="S10" s="54"/>
      <c r="T10" s="54"/>
      <c r="U10" s="54"/>
      <c r="V10" s="54"/>
      <c r="W10" s="54"/>
      <c r="X10" s="54"/>
      <c r="Y10" s="54"/>
      <c r="Z10" s="54"/>
    </row>
    <row r="11" spans="1:26" s="55" customFormat="1" ht="19.5" customHeight="1" thickBot="1" x14ac:dyDescent="0.3">
      <c r="A11" s="53"/>
      <c r="B11" s="287"/>
      <c r="D11" s="359" t="str">
        <f>'Control Panel'!E122</f>
        <v>Vendor Long Name</v>
      </c>
      <c r="E11" s="360"/>
      <c r="F11" s="360"/>
      <c r="G11" s="360"/>
      <c r="H11" s="360"/>
      <c r="I11" s="360"/>
      <c r="J11" s="361"/>
      <c r="K11" s="57"/>
      <c r="L11" s="33"/>
      <c r="M11" s="33"/>
      <c r="N11" s="33"/>
      <c r="O11" s="33"/>
      <c r="P11" s="34"/>
      <c r="Q11" s="54"/>
      <c r="R11" s="54"/>
      <c r="S11" s="54"/>
      <c r="T11" s="54"/>
      <c r="U11" s="54"/>
      <c r="V11" s="54"/>
      <c r="W11" s="54"/>
      <c r="X11" s="54"/>
      <c r="Y11" s="54"/>
      <c r="Z11" s="54"/>
    </row>
    <row r="12" spans="1:26" s="55" customFormat="1" ht="15.75" thickBot="1" x14ac:dyDescent="0.3">
      <c r="A12" s="53"/>
      <c r="B12" s="287"/>
      <c r="D12" s="57"/>
      <c r="E12" s="57"/>
      <c r="F12" s="57"/>
      <c r="G12" s="57"/>
      <c r="H12" s="57"/>
      <c r="I12" s="57"/>
      <c r="J12" s="57"/>
      <c r="K12" s="57"/>
      <c r="L12" s="33"/>
      <c r="M12" s="33"/>
      <c r="N12" s="33"/>
      <c r="O12" s="33"/>
      <c r="P12" s="34"/>
      <c r="Q12" s="54"/>
      <c r="R12" s="54"/>
      <c r="S12" s="54"/>
      <c r="T12" s="54"/>
      <c r="U12" s="54"/>
      <c r="V12" s="54"/>
      <c r="W12" s="54"/>
      <c r="X12" s="54"/>
      <c r="Y12" s="54"/>
      <c r="Z12" s="54"/>
    </row>
    <row r="13" spans="1:26" x14ac:dyDescent="0.25">
      <c r="B13" s="287"/>
      <c r="D13" s="216" t="s">
        <v>215</v>
      </c>
      <c r="E13" s="375" t="s">
        <v>216</v>
      </c>
      <c r="F13" s="376"/>
      <c r="G13" s="377"/>
      <c r="H13" s="217" t="s">
        <v>217</v>
      </c>
      <c r="I13" s="218" t="s">
        <v>218</v>
      </c>
      <c r="J13" s="219" t="s">
        <v>219</v>
      </c>
      <c r="L13" s="35" t="s">
        <v>220</v>
      </c>
      <c r="M13" s="35" t="s">
        <v>221</v>
      </c>
      <c r="N13" s="35" t="s">
        <v>222</v>
      </c>
      <c r="O13" s="29"/>
      <c r="P13" s="36"/>
    </row>
    <row r="14" spans="1:26" x14ac:dyDescent="0.25">
      <c r="B14" s="287"/>
      <c r="D14" s="212" t="str">
        <f>'Control Panel'!F47</f>
        <v>4.2</v>
      </c>
      <c r="E14" s="378" t="str">
        <f>'Control Panel'!E47</f>
        <v>Account Management</v>
      </c>
      <c r="F14" s="379"/>
      <c r="G14" s="380"/>
      <c r="H14" s="213" t="str">
        <f>$J84</f>
        <v>N/A</v>
      </c>
      <c r="I14" s="214">
        <f>'Control Panel'!G47</f>
        <v>0.1</v>
      </c>
      <c r="J14" s="215" t="str">
        <f>'Account Management'!$D$10</f>
        <v>Replace this text with the primary product name(s) which satisfy requirements.</v>
      </c>
      <c r="K14" s="145" t="s">
        <v>209</v>
      </c>
      <c r="L14" s="29" t="str">
        <f t="shared" ref="L14:L45" si="0">IF(ISNUMBER(H14),H14*I14,"")</f>
        <v/>
      </c>
      <c r="M14" s="29" t="str">
        <f t="shared" ref="M14:M45" si="1">IF(ISNUMBER(H14),L14,"NA")</f>
        <v>NA</v>
      </c>
      <c r="N14" s="29" t="str">
        <f t="shared" ref="N14:N45" si="2">IF(ISNUMBER(H14),I14,"NA")</f>
        <v>NA</v>
      </c>
      <c r="O14" s="29"/>
      <c r="P14" s="36"/>
    </row>
    <row r="15" spans="1:26" x14ac:dyDescent="0.25">
      <c r="B15" s="287"/>
      <c r="D15" s="64" t="str">
        <f>'Control Panel'!F48</f>
        <v>4.3</v>
      </c>
      <c r="E15" s="369" t="str">
        <f>'Control Panel'!E48</f>
        <v>Billing</v>
      </c>
      <c r="F15" s="370"/>
      <c r="G15" s="371"/>
      <c r="H15" s="62" t="str">
        <f>$J95</f>
        <v>N/A</v>
      </c>
      <c r="I15" s="133">
        <f>'Control Panel'!G48</f>
        <v>0.1</v>
      </c>
      <c r="J15" s="195" t="str">
        <f>Billing!$D$10</f>
        <v>Replace this text with the primary product name(s) which satisfy requirements.</v>
      </c>
      <c r="K15" s="145" t="s">
        <v>209</v>
      </c>
      <c r="L15" s="29" t="str">
        <f t="shared" si="0"/>
        <v/>
      </c>
      <c r="M15" s="29" t="str">
        <f t="shared" si="1"/>
        <v>NA</v>
      </c>
      <c r="N15" s="29" t="str">
        <f t="shared" si="2"/>
        <v>NA</v>
      </c>
      <c r="O15" s="29"/>
      <c r="P15" s="36"/>
    </row>
    <row r="16" spans="1:26" x14ac:dyDescent="0.25">
      <c r="B16" s="287"/>
      <c r="D16" s="65" t="str">
        <f>'Control Panel'!F49</f>
        <v>4.4</v>
      </c>
      <c r="E16" s="372" t="str">
        <f>'Control Panel'!E49</f>
        <v>Customer Portal</v>
      </c>
      <c r="F16" s="373"/>
      <c r="G16" s="374"/>
      <c r="H16" s="63" t="str">
        <f>$J106</f>
        <v>N/A</v>
      </c>
      <c r="I16" s="134">
        <f>'Control Panel'!G49</f>
        <v>0.1</v>
      </c>
      <c r="J16" s="196" t="str">
        <f>'Customer Portal'!$D$10</f>
        <v>Replace this text with the primary product name(s) which satisfy requirements.</v>
      </c>
      <c r="K16" s="145" t="s">
        <v>209</v>
      </c>
      <c r="L16" s="29" t="str">
        <f t="shared" si="0"/>
        <v/>
      </c>
      <c r="M16" s="29" t="str">
        <f t="shared" si="1"/>
        <v>NA</v>
      </c>
      <c r="N16" s="29" t="str">
        <f t="shared" si="2"/>
        <v>NA</v>
      </c>
      <c r="O16" s="29"/>
      <c r="P16" s="36"/>
    </row>
    <row r="17" spans="4:16" x14ac:dyDescent="0.25">
      <c r="D17" s="64" t="str">
        <f>'Control Panel'!F50</f>
        <v>4.5</v>
      </c>
      <c r="E17" s="369" t="str">
        <f>'Control Panel'!E50</f>
        <v>Delinquency</v>
      </c>
      <c r="F17" s="370"/>
      <c r="G17" s="371"/>
      <c r="H17" s="62" t="str">
        <f>$J117</f>
        <v>N/A</v>
      </c>
      <c r="I17" s="133">
        <f>'Control Panel'!G50</f>
        <v>0.1</v>
      </c>
      <c r="J17" s="195" t="str">
        <f>Delinquency!$D$10</f>
        <v>Replace this text with the primary product name(s) which satisfy requirements.</v>
      </c>
      <c r="K17" s="145" t="s">
        <v>209</v>
      </c>
      <c r="L17" s="29" t="str">
        <f t="shared" si="0"/>
        <v/>
      </c>
      <c r="M17" s="29" t="str">
        <f t="shared" si="1"/>
        <v>NA</v>
      </c>
      <c r="N17" s="29" t="str">
        <f t="shared" si="2"/>
        <v>NA</v>
      </c>
      <c r="O17" s="29"/>
      <c r="P17" s="36"/>
    </row>
    <row r="18" spans="4:16" x14ac:dyDescent="0.25">
      <c r="D18" s="65" t="str">
        <f>'Control Panel'!F51</f>
        <v>4.6</v>
      </c>
      <c r="E18" s="372" t="str">
        <f>'Control Panel'!E51</f>
        <v>Device Management</v>
      </c>
      <c r="F18" s="373"/>
      <c r="G18" s="374"/>
      <c r="H18" s="63" t="str">
        <f>$J128</f>
        <v>N/A</v>
      </c>
      <c r="I18" s="134">
        <f>'Control Panel'!G51</f>
        <v>0.1</v>
      </c>
      <c r="J18" s="196" t="str">
        <f>'Device Management'!$D$10</f>
        <v>Replace this text with the primary product name(s) which satisfy requirements.</v>
      </c>
      <c r="K18" s="145" t="s">
        <v>209</v>
      </c>
      <c r="L18" s="29" t="str">
        <f t="shared" si="0"/>
        <v/>
      </c>
      <c r="M18" s="29" t="str">
        <f t="shared" si="1"/>
        <v>NA</v>
      </c>
      <c r="N18" s="29" t="str">
        <f t="shared" si="2"/>
        <v>NA</v>
      </c>
      <c r="O18" s="29"/>
      <c r="P18" s="36"/>
    </row>
    <row r="19" spans="4:16" x14ac:dyDescent="0.25">
      <c r="D19" s="64" t="str">
        <f>'Control Panel'!F52</f>
        <v>4.7</v>
      </c>
      <c r="E19" s="369" t="str">
        <f>'Control Panel'!E52</f>
        <v>General and Technical</v>
      </c>
      <c r="F19" s="370"/>
      <c r="G19" s="371"/>
      <c r="H19" s="62" t="str">
        <f>$J139</f>
        <v>N/A</v>
      </c>
      <c r="I19" s="133">
        <f>'Control Panel'!G52</f>
        <v>0.1</v>
      </c>
      <c r="J19" s="195" t="str">
        <f>'General and Technical'!$D$10</f>
        <v>Replace this text with the primary product name(s) which satisfy requirements.</v>
      </c>
      <c r="K19" s="145" t="s">
        <v>209</v>
      </c>
      <c r="L19" s="29" t="str">
        <f t="shared" si="0"/>
        <v/>
      </c>
      <c r="M19" s="29" t="str">
        <f t="shared" si="1"/>
        <v>NA</v>
      </c>
      <c r="N19" s="29" t="str">
        <f t="shared" si="2"/>
        <v>NA</v>
      </c>
      <c r="O19" s="29"/>
      <c r="P19" s="36"/>
    </row>
    <row r="20" spans="4:16" x14ac:dyDescent="0.25">
      <c r="D20" s="65" t="str">
        <f>'Control Panel'!F53</f>
        <v>4.8</v>
      </c>
      <c r="E20" s="372" t="str">
        <f>'Control Panel'!E53</f>
        <v>Payment Processing</v>
      </c>
      <c r="F20" s="373"/>
      <c r="G20" s="374"/>
      <c r="H20" s="63" t="str">
        <f>$J150</f>
        <v>N/A</v>
      </c>
      <c r="I20" s="134">
        <f>'Control Panel'!G53</f>
        <v>0.1</v>
      </c>
      <c r="J20" s="196" t="str">
        <f>'Payment Processing'!$D$10</f>
        <v>Replace this text with the primary product name(s) which satisfy requirements.</v>
      </c>
      <c r="K20" s="145" t="s">
        <v>209</v>
      </c>
      <c r="L20" s="29" t="str">
        <f t="shared" si="0"/>
        <v/>
      </c>
      <c r="M20" s="29" t="str">
        <f t="shared" si="1"/>
        <v>NA</v>
      </c>
      <c r="N20" s="29" t="str">
        <f t="shared" si="2"/>
        <v>NA</v>
      </c>
      <c r="O20" s="29"/>
      <c r="P20" s="36"/>
    </row>
    <row r="21" spans="4:16" x14ac:dyDescent="0.25">
      <c r="D21" s="64" t="str">
        <f>'Control Panel'!F54</f>
        <v>4.9</v>
      </c>
      <c r="E21" s="369" t="str">
        <f>'Control Panel'!E54</f>
        <v>Rates</v>
      </c>
      <c r="F21" s="370"/>
      <c r="G21" s="371"/>
      <c r="H21" s="62" t="str">
        <f>$J161</f>
        <v>N/A</v>
      </c>
      <c r="I21" s="133">
        <f>'Control Panel'!G54</f>
        <v>0.1</v>
      </c>
      <c r="J21" s="195" t="str">
        <f>Rates!$D$10</f>
        <v>Replace this text with the primary product name(s) which satisfy requirements.</v>
      </c>
      <c r="K21" s="145" t="s">
        <v>209</v>
      </c>
      <c r="L21" s="29" t="str">
        <f t="shared" si="0"/>
        <v/>
      </c>
      <c r="M21" s="29" t="str">
        <f t="shared" si="1"/>
        <v>NA</v>
      </c>
      <c r="N21" s="29" t="str">
        <f t="shared" si="2"/>
        <v>NA</v>
      </c>
      <c r="O21" s="29"/>
      <c r="P21" s="36"/>
    </row>
    <row r="22" spans="4:16" x14ac:dyDescent="0.25">
      <c r="D22" s="65" t="str">
        <f>'Control Panel'!F55</f>
        <v>4.10</v>
      </c>
      <c r="E22" s="372" t="str">
        <f>'Control Panel'!E55</f>
        <v>Reporting and Analysis</v>
      </c>
      <c r="F22" s="373"/>
      <c r="G22" s="374"/>
      <c r="H22" s="63" t="str">
        <f>$J172</f>
        <v>N/A</v>
      </c>
      <c r="I22" s="134">
        <f>'Control Panel'!G55</f>
        <v>0.1</v>
      </c>
      <c r="J22" s="196" t="str">
        <f>'Reporting and Analysis'!$D$10</f>
        <v>Replace this text with the primary product name(s) which satisfy requirements.</v>
      </c>
      <c r="K22" s="145" t="s">
        <v>209</v>
      </c>
      <c r="L22" s="29" t="str">
        <f t="shared" si="0"/>
        <v/>
      </c>
      <c r="M22" s="29" t="str">
        <f t="shared" si="1"/>
        <v>NA</v>
      </c>
      <c r="N22" s="29" t="str">
        <f t="shared" si="2"/>
        <v>NA</v>
      </c>
      <c r="O22" s="29"/>
      <c r="P22" s="36"/>
    </row>
    <row r="23" spans="4:16" x14ac:dyDescent="0.25">
      <c r="D23" s="64" t="str">
        <f>'Control Panel'!F56</f>
        <v>4.11</v>
      </c>
      <c r="E23" s="369" t="str">
        <f>'Control Panel'!E56</f>
        <v>Service and Work Orders</v>
      </c>
      <c r="F23" s="370"/>
      <c r="G23" s="371"/>
      <c r="H23" s="62" t="str">
        <f>$J183</f>
        <v>N/A</v>
      </c>
      <c r="I23" s="133">
        <f>'Control Panel'!G56</f>
        <v>0.1</v>
      </c>
      <c r="J23" s="195" t="str">
        <f>'Service and Work Orders'!$D$10</f>
        <v>Replace this text with the primary product name(s) which satisfy requirements.</v>
      </c>
      <c r="K23" s="145" t="s">
        <v>209</v>
      </c>
      <c r="L23" s="29" t="str">
        <f t="shared" si="0"/>
        <v/>
      </c>
      <c r="M23" s="29" t="str">
        <f t="shared" si="1"/>
        <v>NA</v>
      </c>
      <c r="N23" s="29" t="str">
        <f t="shared" si="2"/>
        <v>NA</v>
      </c>
      <c r="O23" s="29"/>
      <c r="P23" s="36"/>
    </row>
    <row r="24" spans="4:16" hidden="1" x14ac:dyDescent="0.25">
      <c r="D24" s="65" t="str">
        <f>'Control Panel'!F57</f>
        <v>4.12</v>
      </c>
      <c r="E24" s="372" t="str">
        <f>'Control Panel'!E57</f>
        <v>Module 11</v>
      </c>
      <c r="F24" s="373"/>
      <c r="G24" s="374"/>
      <c r="H24" s="63" t="str">
        <f>$J194</f>
        <v>N/A</v>
      </c>
      <c r="I24" s="134">
        <f>'Control Panel'!G57</f>
        <v>0</v>
      </c>
      <c r="J24" s="196" t="str">
        <f>'Module 11'!$D$10</f>
        <v>Replace this text with the primary product name(s) which satisfy requirements.</v>
      </c>
      <c r="K24" s="145" t="s">
        <v>209</v>
      </c>
      <c r="L24" s="29" t="str">
        <f t="shared" si="0"/>
        <v/>
      </c>
      <c r="M24" s="29" t="str">
        <f t="shared" si="1"/>
        <v>NA</v>
      </c>
      <c r="N24" s="29" t="str">
        <f t="shared" si="2"/>
        <v>NA</v>
      </c>
      <c r="O24" s="29"/>
      <c r="P24" s="36"/>
    </row>
    <row r="25" spans="4:16" hidden="1" x14ac:dyDescent="0.25">
      <c r="D25" s="64" t="str">
        <f>'Control Panel'!F58</f>
        <v>4.13</v>
      </c>
      <c r="E25" s="369" t="str">
        <f>'Control Panel'!E58</f>
        <v>Module 12</v>
      </c>
      <c r="F25" s="370"/>
      <c r="G25" s="371"/>
      <c r="H25" s="62" t="str">
        <f>$J205</f>
        <v>N/A</v>
      </c>
      <c r="I25" s="133">
        <f>'Control Panel'!G58</f>
        <v>0</v>
      </c>
      <c r="J25" s="195" t="str">
        <f>'Module 12'!$D$10</f>
        <v>Replace this text with the primary product name(s) which satisfy requirements.</v>
      </c>
      <c r="K25" s="145" t="s">
        <v>209</v>
      </c>
      <c r="L25" s="29" t="str">
        <f t="shared" si="0"/>
        <v/>
      </c>
      <c r="M25" s="29" t="str">
        <f t="shared" si="1"/>
        <v>NA</v>
      </c>
      <c r="N25" s="29" t="str">
        <f t="shared" si="2"/>
        <v>NA</v>
      </c>
      <c r="O25" s="29"/>
      <c r="P25" s="36"/>
    </row>
    <row r="26" spans="4:16" hidden="1" x14ac:dyDescent="0.25">
      <c r="D26" s="65" t="str">
        <f>'Control Panel'!F59</f>
        <v>4.14</v>
      </c>
      <c r="E26" s="372" t="str">
        <f>'Control Panel'!E59</f>
        <v>Module 13</v>
      </c>
      <c r="F26" s="373"/>
      <c r="G26" s="374"/>
      <c r="H26" s="63" t="str">
        <f>$J216</f>
        <v>N/A</v>
      </c>
      <c r="I26" s="134">
        <f>'Control Panel'!G59</f>
        <v>0</v>
      </c>
      <c r="J26" s="196" t="str">
        <f>'Module 13'!$D$10</f>
        <v>Replace this text with the primary product name(s) which satisfy requirements.</v>
      </c>
      <c r="K26" s="145" t="s">
        <v>209</v>
      </c>
      <c r="L26" s="29" t="str">
        <f t="shared" si="0"/>
        <v/>
      </c>
      <c r="M26" s="29" t="str">
        <f t="shared" si="1"/>
        <v>NA</v>
      </c>
      <c r="N26" s="29" t="str">
        <f t="shared" si="2"/>
        <v>NA</v>
      </c>
      <c r="O26" s="29"/>
      <c r="P26" s="36"/>
    </row>
    <row r="27" spans="4:16" hidden="1" x14ac:dyDescent="0.25">
      <c r="D27" s="64" t="str">
        <f>'Control Panel'!F60</f>
        <v>4.15</v>
      </c>
      <c r="E27" s="369" t="str">
        <f>'Control Panel'!E60</f>
        <v>Module 14</v>
      </c>
      <c r="F27" s="370"/>
      <c r="G27" s="371"/>
      <c r="H27" s="62" t="str">
        <f>$J227</f>
        <v>N/A</v>
      </c>
      <c r="I27" s="133">
        <f>'Control Panel'!G60</f>
        <v>0</v>
      </c>
      <c r="J27" s="195" t="str">
        <f>'Module 14'!$D$10</f>
        <v>Replace this text with the primary product name(s) which satisfy requirements.</v>
      </c>
      <c r="K27" s="145" t="s">
        <v>209</v>
      </c>
      <c r="L27" s="29" t="str">
        <f t="shared" si="0"/>
        <v/>
      </c>
      <c r="M27" s="29" t="str">
        <f t="shared" si="1"/>
        <v>NA</v>
      </c>
      <c r="N27" s="29" t="str">
        <f t="shared" si="2"/>
        <v>NA</v>
      </c>
      <c r="O27" s="29"/>
      <c r="P27" s="36"/>
    </row>
    <row r="28" spans="4:16" hidden="1" x14ac:dyDescent="0.25">
      <c r="D28" s="65" t="str">
        <f>'Control Panel'!F61</f>
        <v>4.16</v>
      </c>
      <c r="E28" s="372" t="str">
        <f>'Control Panel'!E61</f>
        <v>Module 15</v>
      </c>
      <c r="F28" s="373"/>
      <c r="G28" s="374"/>
      <c r="H28" s="63" t="str">
        <f>$J238</f>
        <v>N/A</v>
      </c>
      <c r="I28" s="134">
        <f>'Control Panel'!G61</f>
        <v>0</v>
      </c>
      <c r="J28" s="196" t="str">
        <f>'Module 15'!$D$10</f>
        <v>Replace this text with the primary product name(s) which satisfy requirements.</v>
      </c>
      <c r="K28" s="145" t="s">
        <v>209</v>
      </c>
      <c r="L28" s="29" t="str">
        <f t="shared" si="0"/>
        <v/>
      </c>
      <c r="M28" s="29" t="str">
        <f t="shared" si="1"/>
        <v>NA</v>
      </c>
      <c r="N28" s="29" t="str">
        <f t="shared" si="2"/>
        <v>NA</v>
      </c>
      <c r="O28" s="29"/>
      <c r="P28" s="36"/>
    </row>
    <row r="29" spans="4:16" hidden="1" x14ac:dyDescent="0.25">
      <c r="D29" s="64" t="str">
        <f>'Control Panel'!F62</f>
        <v>4.17</v>
      </c>
      <c r="E29" s="369" t="str">
        <f>'Control Panel'!E62</f>
        <v>Module 16</v>
      </c>
      <c r="F29" s="370"/>
      <c r="G29" s="371"/>
      <c r="H29" s="62" t="str">
        <f>$J249</f>
        <v>N/A</v>
      </c>
      <c r="I29" s="133">
        <f>'Control Panel'!G62</f>
        <v>0</v>
      </c>
      <c r="J29" s="195" t="str">
        <f>'Module 16'!$D$10</f>
        <v>Replace this text with the primary product name(s) which satisfy requirements.</v>
      </c>
      <c r="K29" s="145" t="s">
        <v>209</v>
      </c>
      <c r="L29" s="29" t="str">
        <f t="shared" si="0"/>
        <v/>
      </c>
      <c r="M29" s="29" t="str">
        <f t="shared" si="1"/>
        <v>NA</v>
      </c>
      <c r="N29" s="29" t="str">
        <f t="shared" si="2"/>
        <v>NA</v>
      </c>
      <c r="O29" s="29"/>
      <c r="P29" s="36"/>
    </row>
    <row r="30" spans="4:16" hidden="1" x14ac:dyDescent="0.25">
      <c r="D30" s="65" t="str">
        <f>'Control Panel'!F63</f>
        <v>4.18</v>
      </c>
      <c r="E30" s="372" t="str">
        <f>'Control Panel'!E63</f>
        <v>Module 17</v>
      </c>
      <c r="F30" s="373"/>
      <c r="G30" s="374"/>
      <c r="H30" s="63" t="str">
        <f>$J260</f>
        <v>N/A</v>
      </c>
      <c r="I30" s="134">
        <f>'Control Panel'!G63</f>
        <v>0</v>
      </c>
      <c r="J30" s="196" t="str">
        <f>'Module 17'!$D$10</f>
        <v>Replace this text with the primary product name(s) which satisfy requirements.</v>
      </c>
      <c r="K30" s="145" t="s">
        <v>209</v>
      </c>
      <c r="L30" s="29" t="str">
        <f t="shared" si="0"/>
        <v/>
      </c>
      <c r="M30" s="29" t="str">
        <f t="shared" si="1"/>
        <v>NA</v>
      </c>
      <c r="N30" s="29" t="str">
        <f t="shared" si="2"/>
        <v>NA</v>
      </c>
      <c r="O30" s="29"/>
      <c r="P30" s="36"/>
    </row>
    <row r="31" spans="4:16" hidden="1" x14ac:dyDescent="0.25">
      <c r="D31" s="64" t="str">
        <f>'Control Panel'!F64</f>
        <v>4.19</v>
      </c>
      <c r="E31" s="369" t="str">
        <f>'Control Panel'!E64</f>
        <v>Module 18</v>
      </c>
      <c r="F31" s="370"/>
      <c r="G31" s="371"/>
      <c r="H31" s="62" t="str">
        <f>$J271</f>
        <v>N/A</v>
      </c>
      <c r="I31" s="133">
        <f>'Control Panel'!G64</f>
        <v>0</v>
      </c>
      <c r="J31" s="195" t="str">
        <f>'Module 18'!$D$10</f>
        <v>Replace this text with the primary product name(s) which satisfy requirements.</v>
      </c>
      <c r="K31" s="145" t="s">
        <v>209</v>
      </c>
      <c r="L31" s="29" t="str">
        <f t="shared" si="0"/>
        <v/>
      </c>
      <c r="M31" s="29" t="str">
        <f t="shared" si="1"/>
        <v>NA</v>
      </c>
      <c r="N31" s="29" t="str">
        <f t="shared" si="2"/>
        <v>NA</v>
      </c>
      <c r="O31" s="29"/>
      <c r="P31" s="36"/>
    </row>
    <row r="32" spans="4:16" hidden="1" x14ac:dyDescent="0.25">
      <c r="D32" s="65" t="str">
        <f>'Control Panel'!F65</f>
        <v>4.20</v>
      </c>
      <c r="E32" s="372" t="str">
        <f>'Control Panel'!E65</f>
        <v>Module 19</v>
      </c>
      <c r="F32" s="373"/>
      <c r="G32" s="374"/>
      <c r="H32" s="63" t="str">
        <f>$J282</f>
        <v>N/A</v>
      </c>
      <c r="I32" s="134">
        <f>'Control Panel'!G65</f>
        <v>0</v>
      </c>
      <c r="J32" s="196" t="str">
        <f>'Module 19'!$D$10</f>
        <v>Replace this text with the primary product name(s) which satisfy requirements.</v>
      </c>
      <c r="K32" s="145" t="s">
        <v>209</v>
      </c>
      <c r="L32" s="29" t="str">
        <f t="shared" si="0"/>
        <v/>
      </c>
      <c r="M32" s="29" t="str">
        <f t="shared" si="1"/>
        <v>NA</v>
      </c>
      <c r="N32" s="29" t="str">
        <f t="shared" si="2"/>
        <v>NA</v>
      </c>
      <c r="O32" s="29"/>
      <c r="P32" s="36"/>
    </row>
    <row r="33" spans="4:16" hidden="1" x14ac:dyDescent="0.25">
      <c r="D33" s="64" t="str">
        <f>'Control Panel'!F66</f>
        <v>4.21</v>
      </c>
      <c r="E33" s="369" t="str">
        <f>'Control Panel'!E66</f>
        <v>Module 20</v>
      </c>
      <c r="F33" s="370"/>
      <c r="G33" s="371"/>
      <c r="H33" s="62" t="str">
        <f>$J293</f>
        <v>N/A</v>
      </c>
      <c r="I33" s="133">
        <f>'Control Panel'!G66</f>
        <v>0</v>
      </c>
      <c r="J33" s="195" t="str">
        <f>'Module 20'!$D$10</f>
        <v>Replace this text with the primary product name(s) which satisfy requirements.</v>
      </c>
      <c r="K33" s="145" t="s">
        <v>209</v>
      </c>
      <c r="L33" s="29" t="str">
        <f t="shared" si="0"/>
        <v/>
      </c>
      <c r="M33" s="29" t="str">
        <f t="shared" si="1"/>
        <v>NA</v>
      </c>
      <c r="N33" s="29" t="str">
        <f t="shared" si="2"/>
        <v>NA</v>
      </c>
      <c r="O33" s="29"/>
      <c r="P33" s="36"/>
    </row>
    <row r="34" spans="4:16" hidden="1" x14ac:dyDescent="0.25">
      <c r="D34" s="65" t="str">
        <f>'Control Panel'!F67</f>
        <v>4.22</v>
      </c>
      <c r="E34" s="372" t="str">
        <f>'Control Panel'!E67</f>
        <v>Module 21</v>
      </c>
      <c r="F34" s="373"/>
      <c r="G34" s="374"/>
      <c r="H34" s="63" t="str">
        <f>$J304</f>
        <v>N/A</v>
      </c>
      <c r="I34" s="134">
        <f>'Control Panel'!G67</f>
        <v>0</v>
      </c>
      <c r="J34" s="196" t="str">
        <f>'Module 21'!$D$10</f>
        <v>Replace this text with the primary product name(s) which satisfy requirements.</v>
      </c>
      <c r="K34" s="145" t="s">
        <v>209</v>
      </c>
      <c r="L34" s="29" t="str">
        <f t="shared" si="0"/>
        <v/>
      </c>
      <c r="M34" s="29" t="str">
        <f t="shared" si="1"/>
        <v>NA</v>
      </c>
      <c r="N34" s="29" t="str">
        <f t="shared" si="2"/>
        <v>NA</v>
      </c>
      <c r="O34" s="29"/>
      <c r="P34" s="36"/>
    </row>
    <row r="35" spans="4:16" hidden="1" x14ac:dyDescent="0.25">
      <c r="D35" s="64" t="str">
        <f>'Control Panel'!F68</f>
        <v>4.23</v>
      </c>
      <c r="E35" s="369" t="str">
        <f>'Control Panel'!E68</f>
        <v>Module 22</v>
      </c>
      <c r="F35" s="370"/>
      <c r="G35" s="371"/>
      <c r="H35" s="62" t="str">
        <f>$J315</f>
        <v>N/A</v>
      </c>
      <c r="I35" s="133">
        <f>'Control Panel'!G68</f>
        <v>0</v>
      </c>
      <c r="J35" s="195" t="str">
        <f>'Module 22'!$D$10</f>
        <v>Replace this text with the primary product name(s) which satisfy requirements.</v>
      </c>
      <c r="K35" s="145" t="s">
        <v>209</v>
      </c>
      <c r="L35" s="29" t="str">
        <f t="shared" si="0"/>
        <v/>
      </c>
      <c r="M35" s="29" t="str">
        <f t="shared" si="1"/>
        <v>NA</v>
      </c>
      <c r="N35" s="29" t="str">
        <f t="shared" si="2"/>
        <v>NA</v>
      </c>
      <c r="O35" s="29"/>
      <c r="P35" s="36"/>
    </row>
    <row r="36" spans="4:16" hidden="1" x14ac:dyDescent="0.25">
      <c r="D36" s="65" t="str">
        <f>'Control Panel'!F69</f>
        <v>4.24</v>
      </c>
      <c r="E36" s="372" t="str">
        <f>'Control Panel'!E69</f>
        <v>Module 23</v>
      </c>
      <c r="F36" s="373"/>
      <c r="G36" s="374"/>
      <c r="H36" s="63" t="str">
        <f>$J326</f>
        <v>N/A</v>
      </c>
      <c r="I36" s="134">
        <f>'Control Panel'!G69</f>
        <v>0</v>
      </c>
      <c r="J36" s="196" t="str">
        <f>'Module 23'!$D$10</f>
        <v>Replace this text with the primary product name(s) which satisfy requirements.</v>
      </c>
      <c r="K36" s="145" t="s">
        <v>209</v>
      </c>
      <c r="L36" s="29" t="str">
        <f t="shared" si="0"/>
        <v/>
      </c>
      <c r="M36" s="29" t="str">
        <f t="shared" si="1"/>
        <v>NA</v>
      </c>
      <c r="N36" s="29" t="str">
        <f t="shared" si="2"/>
        <v>NA</v>
      </c>
      <c r="O36" s="29"/>
      <c r="P36" s="36"/>
    </row>
    <row r="37" spans="4:16" hidden="1" x14ac:dyDescent="0.25">
      <c r="D37" s="64" t="str">
        <f>'Control Panel'!F70</f>
        <v>4.25</v>
      </c>
      <c r="E37" s="369" t="str">
        <f>'Control Panel'!E70</f>
        <v>Module 24</v>
      </c>
      <c r="F37" s="370"/>
      <c r="G37" s="371"/>
      <c r="H37" s="62" t="str">
        <f>$J337</f>
        <v>N/A</v>
      </c>
      <c r="I37" s="133">
        <f>'Control Panel'!G70</f>
        <v>0</v>
      </c>
      <c r="J37" s="195" t="str">
        <f>'Module 24'!$D$10</f>
        <v>Replace this text with the primary product name(s) which satisfy requirements.</v>
      </c>
      <c r="K37" s="145" t="s">
        <v>209</v>
      </c>
      <c r="L37" s="29" t="str">
        <f t="shared" si="0"/>
        <v/>
      </c>
      <c r="M37" s="29" t="str">
        <f t="shared" si="1"/>
        <v>NA</v>
      </c>
      <c r="N37" s="29" t="str">
        <f t="shared" si="2"/>
        <v>NA</v>
      </c>
      <c r="O37" s="29"/>
      <c r="P37" s="36"/>
    </row>
    <row r="38" spans="4:16" hidden="1" x14ac:dyDescent="0.25">
      <c r="D38" s="65" t="str">
        <f>'Control Panel'!F71</f>
        <v>4.26</v>
      </c>
      <c r="E38" s="372" t="str">
        <f>'Control Panel'!E71</f>
        <v>Module 25</v>
      </c>
      <c r="F38" s="373"/>
      <c r="G38" s="374"/>
      <c r="H38" s="63" t="str">
        <f>$J348</f>
        <v>N/A</v>
      </c>
      <c r="I38" s="134">
        <f>'Control Panel'!G71</f>
        <v>0</v>
      </c>
      <c r="J38" s="196" t="str">
        <f>'Module 25'!$D$10</f>
        <v>Replace this text with the primary product name(s) which satisfy requirements.</v>
      </c>
      <c r="K38" s="145" t="s">
        <v>209</v>
      </c>
      <c r="L38" s="29" t="str">
        <f t="shared" si="0"/>
        <v/>
      </c>
      <c r="M38" s="29" t="str">
        <f t="shared" si="1"/>
        <v>NA</v>
      </c>
      <c r="N38" s="29" t="str">
        <f t="shared" si="2"/>
        <v>NA</v>
      </c>
      <c r="O38" s="29"/>
      <c r="P38" s="36"/>
    </row>
    <row r="39" spans="4:16" hidden="1" x14ac:dyDescent="0.25">
      <c r="D39" s="64" t="str">
        <f>'Control Panel'!F72</f>
        <v>4.27</v>
      </c>
      <c r="E39" s="369" t="str">
        <f>'Control Panel'!E72</f>
        <v>Module 26</v>
      </c>
      <c r="F39" s="370"/>
      <c r="G39" s="371"/>
      <c r="H39" s="62" t="str">
        <f>$J359</f>
        <v>N/A</v>
      </c>
      <c r="I39" s="133">
        <f>'Control Panel'!G72</f>
        <v>0</v>
      </c>
      <c r="J39" s="195" t="str">
        <f>'Module 26'!$D$10</f>
        <v>Replace this text with the primary product name(s) which satisfy requirements.</v>
      </c>
      <c r="K39" s="145" t="s">
        <v>209</v>
      </c>
      <c r="L39" s="29" t="str">
        <f t="shared" si="0"/>
        <v/>
      </c>
      <c r="M39" s="29" t="str">
        <f t="shared" si="1"/>
        <v>NA</v>
      </c>
      <c r="N39" s="29" t="str">
        <f t="shared" si="2"/>
        <v>NA</v>
      </c>
      <c r="O39" s="29"/>
      <c r="P39" s="36"/>
    </row>
    <row r="40" spans="4:16" hidden="1" x14ac:dyDescent="0.25">
      <c r="D40" s="65" t="str">
        <f>'Control Panel'!F73</f>
        <v>4.28</v>
      </c>
      <c r="E40" s="372" t="str">
        <f>'Control Panel'!E73</f>
        <v>Module 27</v>
      </c>
      <c r="F40" s="373"/>
      <c r="G40" s="374"/>
      <c r="H40" s="63" t="str">
        <f>$J370</f>
        <v>N/A</v>
      </c>
      <c r="I40" s="134">
        <f>'Control Panel'!G73</f>
        <v>0</v>
      </c>
      <c r="J40" s="196" t="str">
        <f>'Module 27'!$D$10</f>
        <v>Replace this text with the primary product name(s) which satisfy requirements.</v>
      </c>
      <c r="K40" s="145" t="s">
        <v>209</v>
      </c>
      <c r="L40" s="29" t="str">
        <f t="shared" si="0"/>
        <v/>
      </c>
      <c r="M40" s="29" t="str">
        <f t="shared" si="1"/>
        <v>NA</v>
      </c>
      <c r="N40" s="29" t="str">
        <f t="shared" si="2"/>
        <v>NA</v>
      </c>
      <c r="O40" s="29"/>
      <c r="P40" s="36"/>
    </row>
    <row r="41" spans="4:16" hidden="1" x14ac:dyDescent="0.25">
      <c r="D41" s="64" t="str">
        <f>'Control Panel'!F74</f>
        <v>4.29</v>
      </c>
      <c r="E41" s="369" t="str">
        <f>'Control Panel'!E74</f>
        <v>Module 28</v>
      </c>
      <c r="F41" s="370"/>
      <c r="G41" s="371"/>
      <c r="H41" s="62" t="str">
        <f>$J381</f>
        <v>N/A</v>
      </c>
      <c r="I41" s="133">
        <f>'Control Panel'!G74</f>
        <v>0</v>
      </c>
      <c r="J41" s="195" t="str">
        <f>'Module 28'!$D$10</f>
        <v>Replace this text with the primary product name(s) which satisfy requirements.</v>
      </c>
      <c r="K41" s="145" t="s">
        <v>209</v>
      </c>
      <c r="L41" s="29" t="str">
        <f t="shared" si="0"/>
        <v/>
      </c>
      <c r="M41" s="29" t="str">
        <f t="shared" si="1"/>
        <v>NA</v>
      </c>
      <c r="N41" s="29" t="str">
        <f t="shared" si="2"/>
        <v>NA</v>
      </c>
      <c r="O41" s="29"/>
      <c r="P41" s="36"/>
    </row>
    <row r="42" spans="4:16" hidden="1" x14ac:dyDescent="0.25">
      <c r="D42" s="65" t="str">
        <f>'Control Panel'!F75</f>
        <v>4.30</v>
      </c>
      <c r="E42" s="372" t="str">
        <f>'Control Panel'!E75</f>
        <v>Module 29</v>
      </c>
      <c r="F42" s="373"/>
      <c r="G42" s="374"/>
      <c r="H42" s="63" t="str">
        <f>$J392</f>
        <v>N/A</v>
      </c>
      <c r="I42" s="134">
        <f>'Control Panel'!G75</f>
        <v>0</v>
      </c>
      <c r="J42" s="196" t="str">
        <f>'Module 29'!$D$10</f>
        <v>Replace this text with the primary product name(s) which satisfy requirements.</v>
      </c>
      <c r="K42" s="145" t="s">
        <v>209</v>
      </c>
      <c r="L42" s="29" t="str">
        <f t="shared" si="0"/>
        <v/>
      </c>
      <c r="M42" s="29" t="str">
        <f t="shared" si="1"/>
        <v>NA</v>
      </c>
      <c r="N42" s="29" t="str">
        <f t="shared" si="2"/>
        <v>NA</v>
      </c>
      <c r="O42" s="29"/>
      <c r="P42" s="36"/>
    </row>
    <row r="43" spans="4:16" hidden="1" x14ac:dyDescent="0.25">
      <c r="D43" s="64" t="str">
        <f>'Control Panel'!F76</f>
        <v>4.31</v>
      </c>
      <c r="E43" s="369" t="str">
        <f>'Control Panel'!E76</f>
        <v>Module 30</v>
      </c>
      <c r="F43" s="370"/>
      <c r="G43" s="371"/>
      <c r="H43" s="62" t="str">
        <f>$J403</f>
        <v>N/A</v>
      </c>
      <c r="I43" s="133">
        <f>'Control Panel'!G76</f>
        <v>0</v>
      </c>
      <c r="J43" s="195" t="str">
        <f>'Module 30'!$D$10</f>
        <v>Replace this text with the primary product name(s) which satisfy requirements.</v>
      </c>
      <c r="K43" s="145" t="s">
        <v>209</v>
      </c>
      <c r="L43" s="29" t="str">
        <f t="shared" si="0"/>
        <v/>
      </c>
      <c r="M43" s="29" t="str">
        <f t="shared" si="1"/>
        <v>NA</v>
      </c>
      <c r="N43" s="29" t="str">
        <f t="shared" si="2"/>
        <v>NA</v>
      </c>
      <c r="O43" s="29"/>
      <c r="P43" s="36"/>
    </row>
    <row r="44" spans="4:16" hidden="1" x14ac:dyDescent="0.25">
      <c r="D44" s="65" t="str">
        <f>'Control Panel'!F77</f>
        <v>4.32</v>
      </c>
      <c r="E44" s="372" t="str">
        <f>'Control Panel'!E77</f>
        <v>Module 31</v>
      </c>
      <c r="F44" s="373"/>
      <c r="G44" s="374"/>
      <c r="H44" s="63" t="str">
        <f>$J414</f>
        <v>N/A</v>
      </c>
      <c r="I44" s="134">
        <f>'Control Panel'!G77</f>
        <v>0</v>
      </c>
      <c r="J44" s="196" t="str">
        <f>'Module 31'!$D$10</f>
        <v>Replace this text with the primary product name(s) which satisfy requirements.</v>
      </c>
      <c r="K44" s="145" t="s">
        <v>209</v>
      </c>
      <c r="L44" s="29" t="str">
        <f t="shared" si="0"/>
        <v/>
      </c>
      <c r="M44" s="29" t="str">
        <f t="shared" si="1"/>
        <v>NA</v>
      </c>
      <c r="N44" s="29" t="str">
        <f t="shared" si="2"/>
        <v>NA</v>
      </c>
      <c r="O44" s="29"/>
      <c r="P44" s="36"/>
    </row>
    <row r="45" spans="4:16" hidden="1" x14ac:dyDescent="0.25">
      <c r="D45" s="64" t="str">
        <f>'Control Panel'!F78</f>
        <v>4.33</v>
      </c>
      <c r="E45" s="369" t="str">
        <f>'Control Panel'!E78</f>
        <v>Module 32</v>
      </c>
      <c r="F45" s="370"/>
      <c r="G45" s="371"/>
      <c r="H45" s="62" t="str">
        <f>$J425</f>
        <v>N/A</v>
      </c>
      <c r="I45" s="133">
        <f>'Control Panel'!G78</f>
        <v>0</v>
      </c>
      <c r="J45" s="195" t="str">
        <f>'Module 32'!$D$10</f>
        <v>Replace this text with the primary product name(s) which satisfy requirements.</v>
      </c>
      <c r="K45" s="145" t="s">
        <v>209</v>
      </c>
      <c r="L45" s="29" t="str">
        <f t="shared" si="0"/>
        <v/>
      </c>
      <c r="M45" s="29" t="str">
        <f t="shared" si="1"/>
        <v>NA</v>
      </c>
      <c r="N45" s="29" t="str">
        <f t="shared" si="2"/>
        <v>NA</v>
      </c>
      <c r="O45" s="29"/>
      <c r="P45" s="36"/>
    </row>
    <row r="46" spans="4:16" hidden="1" x14ac:dyDescent="0.25">
      <c r="D46" s="65" t="str">
        <f>'Control Panel'!F79</f>
        <v>4.34</v>
      </c>
      <c r="E46" s="372" t="str">
        <f>'Control Panel'!E79</f>
        <v>Module 33</v>
      </c>
      <c r="F46" s="373"/>
      <c r="G46" s="374"/>
      <c r="H46" s="63" t="str">
        <f>$J436</f>
        <v>N/A</v>
      </c>
      <c r="I46" s="134">
        <f>'Control Panel'!G79</f>
        <v>0</v>
      </c>
      <c r="J46" s="196" t="str">
        <f>'Module 33'!$D$10</f>
        <v>Replace this text with the primary product name(s) which satisfy requirements.</v>
      </c>
      <c r="K46" s="145" t="s">
        <v>209</v>
      </c>
      <c r="L46" s="29" t="str">
        <f t="shared" ref="L46:L63" si="3">IF(ISNUMBER(H46),H46*I46,"")</f>
        <v/>
      </c>
      <c r="M46" s="29" t="str">
        <f t="shared" ref="M46:M63" si="4">IF(ISNUMBER(H46),L46,"NA")</f>
        <v>NA</v>
      </c>
      <c r="N46" s="29" t="str">
        <f t="shared" ref="N46:N63" si="5">IF(ISNUMBER(H46),I46,"NA")</f>
        <v>NA</v>
      </c>
      <c r="O46" s="29"/>
      <c r="P46" s="36"/>
    </row>
    <row r="47" spans="4:16" hidden="1" x14ac:dyDescent="0.25">
      <c r="D47" s="64" t="str">
        <f>'Control Panel'!F80</f>
        <v>4.35</v>
      </c>
      <c r="E47" s="369" t="str">
        <f>'Control Panel'!E80</f>
        <v>Module 34</v>
      </c>
      <c r="F47" s="370"/>
      <c r="G47" s="371"/>
      <c r="H47" s="62" t="str">
        <f>$J447</f>
        <v>N/A</v>
      </c>
      <c r="I47" s="133">
        <f>'Control Panel'!G80</f>
        <v>0</v>
      </c>
      <c r="J47" s="195" t="str">
        <f>'Module 34'!$D$10</f>
        <v>Replace this text with the primary product name(s) which satisfy requirements.</v>
      </c>
      <c r="K47" s="145" t="s">
        <v>209</v>
      </c>
      <c r="L47" s="29" t="str">
        <f t="shared" si="3"/>
        <v/>
      </c>
      <c r="M47" s="29" t="str">
        <f t="shared" si="4"/>
        <v>NA</v>
      </c>
      <c r="N47" s="29" t="str">
        <f t="shared" si="5"/>
        <v>NA</v>
      </c>
      <c r="O47" s="29"/>
      <c r="P47" s="36"/>
    </row>
    <row r="48" spans="4:16" hidden="1" x14ac:dyDescent="0.25">
      <c r="D48" s="65" t="str">
        <f>'Control Panel'!F81</f>
        <v>4.36</v>
      </c>
      <c r="E48" s="372" t="str">
        <f>'Control Panel'!E81</f>
        <v>Module 35</v>
      </c>
      <c r="F48" s="373"/>
      <c r="G48" s="374"/>
      <c r="H48" s="63" t="str">
        <f>$J458</f>
        <v>N/A</v>
      </c>
      <c r="I48" s="134">
        <f>'Control Panel'!G81</f>
        <v>0</v>
      </c>
      <c r="J48" s="196" t="str">
        <f>'Module 35'!$D$10</f>
        <v>Replace this text with the primary product name(s) which satisfy requirements.</v>
      </c>
      <c r="K48" s="145" t="s">
        <v>209</v>
      </c>
      <c r="L48" s="29" t="str">
        <f t="shared" si="3"/>
        <v/>
      </c>
      <c r="M48" s="29" t="str">
        <f t="shared" si="4"/>
        <v>NA</v>
      </c>
      <c r="N48" s="29" t="str">
        <f t="shared" si="5"/>
        <v>NA</v>
      </c>
      <c r="O48" s="29"/>
      <c r="P48" s="36"/>
    </row>
    <row r="49" spans="4:16" hidden="1" x14ac:dyDescent="0.25">
      <c r="D49" s="64" t="str">
        <f>'Control Panel'!F82</f>
        <v>4.37</v>
      </c>
      <c r="E49" s="369" t="str">
        <f>'Control Panel'!E82</f>
        <v>Module 36</v>
      </c>
      <c r="F49" s="370"/>
      <c r="G49" s="371"/>
      <c r="H49" s="62" t="str">
        <f>$J469</f>
        <v>N/A</v>
      </c>
      <c r="I49" s="133">
        <f>'Control Panel'!G82</f>
        <v>0</v>
      </c>
      <c r="J49" s="195" t="str">
        <f>'Module 36'!$D$10</f>
        <v>Replace this text with the primary product name(s) which satisfy requirements.</v>
      </c>
      <c r="K49" s="145" t="s">
        <v>209</v>
      </c>
      <c r="L49" s="29" t="str">
        <f t="shared" si="3"/>
        <v/>
      </c>
      <c r="M49" s="29" t="str">
        <f t="shared" si="4"/>
        <v>NA</v>
      </c>
      <c r="N49" s="29" t="str">
        <f t="shared" si="5"/>
        <v>NA</v>
      </c>
      <c r="O49" s="29"/>
      <c r="P49" s="36"/>
    </row>
    <row r="50" spans="4:16" hidden="1" x14ac:dyDescent="0.25">
      <c r="D50" s="65" t="str">
        <f>'Control Panel'!F83</f>
        <v>4.38</v>
      </c>
      <c r="E50" s="372" t="str">
        <f>'Control Panel'!E83</f>
        <v>Module 37</v>
      </c>
      <c r="F50" s="373"/>
      <c r="G50" s="374"/>
      <c r="H50" s="63" t="str">
        <f>$J480</f>
        <v>N/A</v>
      </c>
      <c r="I50" s="134">
        <f>'Control Panel'!G83</f>
        <v>0</v>
      </c>
      <c r="J50" s="196" t="str">
        <f>'Module 37'!$D$10</f>
        <v>Replace this text with the primary product name(s) which satisfy requirements.</v>
      </c>
      <c r="K50" s="145" t="s">
        <v>209</v>
      </c>
      <c r="L50" s="29" t="str">
        <f t="shared" si="3"/>
        <v/>
      </c>
      <c r="M50" s="29" t="str">
        <f t="shared" si="4"/>
        <v>NA</v>
      </c>
      <c r="N50" s="29" t="str">
        <f t="shared" si="5"/>
        <v>NA</v>
      </c>
      <c r="O50" s="29"/>
      <c r="P50" s="36"/>
    </row>
    <row r="51" spans="4:16" hidden="1" x14ac:dyDescent="0.25">
      <c r="D51" s="64" t="str">
        <f>'Control Panel'!F84</f>
        <v>4.39</v>
      </c>
      <c r="E51" s="369" t="str">
        <f>'Control Panel'!E84</f>
        <v>Module 38</v>
      </c>
      <c r="F51" s="370"/>
      <c r="G51" s="371"/>
      <c r="H51" s="62" t="str">
        <f>$J491</f>
        <v>N/A</v>
      </c>
      <c r="I51" s="133">
        <f>'Control Panel'!G84</f>
        <v>0</v>
      </c>
      <c r="J51" s="195" t="str">
        <f>'Module 38'!$D$10</f>
        <v>Replace this text with the primary product name(s) which satisfy requirements.</v>
      </c>
      <c r="K51" s="145" t="s">
        <v>209</v>
      </c>
      <c r="L51" s="29" t="str">
        <f t="shared" si="3"/>
        <v/>
      </c>
      <c r="M51" s="29" t="str">
        <f t="shared" si="4"/>
        <v>NA</v>
      </c>
      <c r="N51" s="29" t="str">
        <f t="shared" si="5"/>
        <v>NA</v>
      </c>
      <c r="O51" s="29"/>
      <c r="P51" s="36"/>
    </row>
    <row r="52" spans="4:16" hidden="1" x14ac:dyDescent="0.25">
      <c r="D52" s="65" t="str">
        <f>'Control Panel'!F85</f>
        <v>4.40</v>
      </c>
      <c r="E52" s="372" t="str">
        <f>'Control Panel'!E85</f>
        <v>Module 39</v>
      </c>
      <c r="F52" s="373"/>
      <c r="G52" s="374"/>
      <c r="H52" s="63" t="str">
        <f>$J502</f>
        <v>N/A</v>
      </c>
      <c r="I52" s="134">
        <f>'Control Panel'!G85</f>
        <v>0</v>
      </c>
      <c r="J52" s="196" t="str">
        <f>'Module 39'!$D$10</f>
        <v>Replace this text with the primary product name(s) which satisfy requirements.</v>
      </c>
      <c r="K52" s="145" t="s">
        <v>209</v>
      </c>
      <c r="L52" s="29" t="str">
        <f t="shared" si="3"/>
        <v/>
      </c>
      <c r="M52" s="29" t="str">
        <f t="shared" si="4"/>
        <v>NA</v>
      </c>
      <c r="N52" s="29" t="str">
        <f t="shared" si="5"/>
        <v>NA</v>
      </c>
      <c r="O52" s="29"/>
      <c r="P52" s="36"/>
    </row>
    <row r="53" spans="4:16" hidden="1" x14ac:dyDescent="0.25">
      <c r="D53" s="64" t="str">
        <f>'Control Panel'!F86</f>
        <v>4.41</v>
      </c>
      <c r="E53" s="369" t="str">
        <f>'Control Panel'!E86</f>
        <v>Module 40</v>
      </c>
      <c r="F53" s="370"/>
      <c r="G53" s="371"/>
      <c r="H53" s="62" t="str">
        <f>$J513</f>
        <v>N/A</v>
      </c>
      <c r="I53" s="133">
        <f>'Control Panel'!G86</f>
        <v>0</v>
      </c>
      <c r="J53" s="195" t="str">
        <f>'Module 40'!$D$10</f>
        <v>Replace this text with the primary product name(s) which satisfy requirements.</v>
      </c>
      <c r="K53" s="145" t="s">
        <v>209</v>
      </c>
      <c r="L53" s="29" t="str">
        <f t="shared" si="3"/>
        <v/>
      </c>
      <c r="M53" s="29" t="str">
        <f t="shared" si="4"/>
        <v>NA</v>
      </c>
      <c r="N53" s="29" t="str">
        <f t="shared" si="5"/>
        <v>NA</v>
      </c>
      <c r="O53" s="29"/>
      <c r="P53" s="36"/>
    </row>
    <row r="54" spans="4:16" hidden="1" x14ac:dyDescent="0.25">
      <c r="D54" s="65" t="str">
        <f>'Control Panel'!F87</f>
        <v>4.42</v>
      </c>
      <c r="E54" s="372" t="str">
        <f>'Control Panel'!E87</f>
        <v>Module 41</v>
      </c>
      <c r="F54" s="373"/>
      <c r="G54" s="374"/>
      <c r="H54" s="63" t="str">
        <f>$J524</f>
        <v>N/A</v>
      </c>
      <c r="I54" s="134">
        <f>'Control Panel'!G87</f>
        <v>0</v>
      </c>
      <c r="J54" s="196" t="str">
        <f>'Module 41'!$D$10</f>
        <v>Replace this text with the primary product name(s) which satisfy requirements.</v>
      </c>
      <c r="K54" s="145" t="s">
        <v>209</v>
      </c>
      <c r="L54" s="29" t="str">
        <f t="shared" si="3"/>
        <v/>
      </c>
      <c r="M54" s="29" t="str">
        <f t="shared" si="4"/>
        <v>NA</v>
      </c>
      <c r="N54" s="29" t="str">
        <f t="shared" si="5"/>
        <v>NA</v>
      </c>
      <c r="O54" s="29"/>
      <c r="P54" s="36"/>
    </row>
    <row r="55" spans="4:16" hidden="1" x14ac:dyDescent="0.25">
      <c r="D55" s="64" t="str">
        <f>'Control Panel'!F88</f>
        <v>4.43</v>
      </c>
      <c r="E55" s="369" t="str">
        <f>'Control Panel'!E88</f>
        <v>Module 42</v>
      </c>
      <c r="F55" s="370"/>
      <c r="G55" s="371"/>
      <c r="H55" s="62" t="str">
        <f>$J535</f>
        <v>N/A</v>
      </c>
      <c r="I55" s="133">
        <f>'Control Panel'!G88</f>
        <v>0</v>
      </c>
      <c r="J55" s="195" t="str">
        <f>'Module 42'!$D$10</f>
        <v>Replace this text with the primary product name(s) which satisfy requirements.</v>
      </c>
      <c r="K55" s="145" t="s">
        <v>209</v>
      </c>
      <c r="L55" s="29" t="str">
        <f t="shared" si="3"/>
        <v/>
      </c>
      <c r="M55" s="29" t="str">
        <f t="shared" si="4"/>
        <v>NA</v>
      </c>
      <c r="N55" s="29" t="str">
        <f t="shared" si="5"/>
        <v>NA</v>
      </c>
      <c r="O55" s="29"/>
      <c r="P55" s="36"/>
    </row>
    <row r="56" spans="4:16" hidden="1" x14ac:dyDescent="0.25">
      <c r="D56" s="65" t="str">
        <f>'Control Panel'!F89</f>
        <v>4.44</v>
      </c>
      <c r="E56" s="372" t="str">
        <f>'Control Panel'!E89</f>
        <v>Module 43</v>
      </c>
      <c r="F56" s="373"/>
      <c r="G56" s="374"/>
      <c r="H56" s="63" t="str">
        <f>$J546</f>
        <v>N/A</v>
      </c>
      <c r="I56" s="134">
        <f>'Control Panel'!G89</f>
        <v>0</v>
      </c>
      <c r="J56" s="196" t="str">
        <f>'Module 43'!$D$10</f>
        <v>Replace this text with the primary product name(s) which satisfy requirements.</v>
      </c>
      <c r="K56" s="145" t="s">
        <v>209</v>
      </c>
      <c r="L56" s="29" t="str">
        <f t="shared" si="3"/>
        <v/>
      </c>
      <c r="M56" s="29" t="str">
        <f t="shared" si="4"/>
        <v>NA</v>
      </c>
      <c r="N56" s="29" t="str">
        <f t="shared" si="5"/>
        <v>NA</v>
      </c>
      <c r="O56" s="29"/>
      <c r="P56" s="36"/>
    </row>
    <row r="57" spans="4:16" hidden="1" x14ac:dyDescent="0.25">
      <c r="D57" s="64" t="str">
        <f>'Control Panel'!F90</f>
        <v>4.45</v>
      </c>
      <c r="E57" s="369" t="str">
        <f>'Control Panel'!E90</f>
        <v>Module 44</v>
      </c>
      <c r="F57" s="370"/>
      <c r="G57" s="371"/>
      <c r="H57" s="62" t="str">
        <f>$J557</f>
        <v>N/A</v>
      </c>
      <c r="I57" s="133">
        <f>'Control Panel'!G90</f>
        <v>0</v>
      </c>
      <c r="J57" s="195" t="str">
        <f>'Module 44'!$D$10</f>
        <v>Replace this text with the primary product name(s) which satisfy requirements.</v>
      </c>
      <c r="K57" s="145" t="s">
        <v>209</v>
      </c>
      <c r="L57" s="29" t="str">
        <f t="shared" si="3"/>
        <v/>
      </c>
      <c r="M57" s="29" t="str">
        <f t="shared" si="4"/>
        <v>NA</v>
      </c>
      <c r="N57" s="29" t="str">
        <f t="shared" si="5"/>
        <v>NA</v>
      </c>
      <c r="O57" s="29"/>
      <c r="P57" s="36"/>
    </row>
    <row r="58" spans="4:16" hidden="1" x14ac:dyDescent="0.25">
      <c r="D58" s="65" t="str">
        <f>'Control Panel'!F91</f>
        <v>4.46</v>
      </c>
      <c r="E58" s="372" t="str">
        <f>'Control Panel'!E91</f>
        <v>Module 45</v>
      </c>
      <c r="F58" s="373"/>
      <c r="G58" s="374"/>
      <c r="H58" s="63" t="str">
        <f>$J568</f>
        <v>N/A</v>
      </c>
      <c r="I58" s="134">
        <f>'Control Panel'!G91</f>
        <v>0</v>
      </c>
      <c r="J58" s="196" t="str">
        <f>'Module 45'!$D$10</f>
        <v>Replace this text with the primary product name(s) which satisfy requirements.</v>
      </c>
      <c r="K58" s="145" t="s">
        <v>209</v>
      </c>
      <c r="L58" s="29" t="str">
        <f t="shared" si="3"/>
        <v/>
      </c>
      <c r="M58" s="29" t="str">
        <f t="shared" si="4"/>
        <v>NA</v>
      </c>
      <c r="N58" s="29" t="str">
        <f t="shared" si="5"/>
        <v>NA</v>
      </c>
      <c r="O58" s="29"/>
      <c r="P58" s="36"/>
    </row>
    <row r="59" spans="4:16" hidden="1" x14ac:dyDescent="0.25">
      <c r="D59" s="64" t="str">
        <f>'Control Panel'!F92</f>
        <v>4.47</v>
      </c>
      <c r="E59" s="369" t="str">
        <f>'Control Panel'!E92</f>
        <v>Module 46</v>
      </c>
      <c r="F59" s="370"/>
      <c r="G59" s="371"/>
      <c r="H59" s="62" t="str">
        <f>$J579</f>
        <v>N/A</v>
      </c>
      <c r="I59" s="133">
        <f>'Control Panel'!G92</f>
        <v>0</v>
      </c>
      <c r="J59" s="195" t="str">
        <f>'Module 46'!$D$10</f>
        <v>Replace this text with the primary product name(s) which satisfy requirements.</v>
      </c>
      <c r="K59" s="145" t="s">
        <v>209</v>
      </c>
      <c r="L59" s="29" t="str">
        <f t="shared" si="3"/>
        <v/>
      </c>
      <c r="M59" s="29" t="str">
        <f t="shared" si="4"/>
        <v>NA</v>
      </c>
      <c r="N59" s="29" t="str">
        <f t="shared" si="5"/>
        <v>NA</v>
      </c>
      <c r="O59" s="29"/>
      <c r="P59" s="36"/>
    </row>
    <row r="60" spans="4:16" hidden="1" x14ac:dyDescent="0.25">
      <c r="D60" s="65" t="str">
        <f>'Control Panel'!F93</f>
        <v>4.48</v>
      </c>
      <c r="E60" s="372" t="str">
        <f>'Control Panel'!E93</f>
        <v>Module 47</v>
      </c>
      <c r="F60" s="373"/>
      <c r="G60" s="374"/>
      <c r="H60" s="63" t="str">
        <f>$J590</f>
        <v>N/A</v>
      </c>
      <c r="I60" s="134">
        <f>'Control Panel'!G93</f>
        <v>0</v>
      </c>
      <c r="J60" s="196" t="str">
        <f>'Module 47'!$D$10</f>
        <v>Replace this text with the primary product name(s) which satisfy requirements.</v>
      </c>
      <c r="K60" s="145" t="s">
        <v>209</v>
      </c>
      <c r="L60" s="29" t="str">
        <f t="shared" si="3"/>
        <v/>
      </c>
      <c r="M60" s="29" t="str">
        <f t="shared" si="4"/>
        <v>NA</v>
      </c>
      <c r="N60" s="29" t="str">
        <f t="shared" si="5"/>
        <v>NA</v>
      </c>
      <c r="O60" s="29"/>
      <c r="P60" s="36"/>
    </row>
    <row r="61" spans="4:16" hidden="1" x14ac:dyDescent="0.25">
      <c r="D61" s="64" t="str">
        <f>'Control Panel'!F94</f>
        <v>4.49</v>
      </c>
      <c r="E61" s="369" t="str">
        <f>'Control Panel'!E94</f>
        <v>Module 48</v>
      </c>
      <c r="F61" s="370"/>
      <c r="G61" s="371"/>
      <c r="H61" s="62" t="str">
        <f>$J601</f>
        <v>N/A</v>
      </c>
      <c r="I61" s="133">
        <f>'Control Panel'!G94</f>
        <v>0</v>
      </c>
      <c r="J61" s="195" t="str">
        <f>'Module 48'!$D$10</f>
        <v>Replace this text with the primary product name(s) which satisfy requirements.</v>
      </c>
      <c r="K61" s="145" t="s">
        <v>209</v>
      </c>
      <c r="L61" s="29" t="str">
        <f t="shared" si="3"/>
        <v/>
      </c>
      <c r="M61" s="29" t="str">
        <f t="shared" si="4"/>
        <v>NA</v>
      </c>
      <c r="N61" s="29" t="str">
        <f t="shared" si="5"/>
        <v>NA</v>
      </c>
      <c r="O61" s="29"/>
      <c r="P61" s="36"/>
    </row>
    <row r="62" spans="4:16" hidden="1" x14ac:dyDescent="0.25">
      <c r="D62" s="65" t="str">
        <f>'Control Panel'!F95</f>
        <v>4.50</v>
      </c>
      <c r="E62" s="372" t="str">
        <f>'Control Panel'!E95</f>
        <v>Module 49</v>
      </c>
      <c r="F62" s="373"/>
      <c r="G62" s="374"/>
      <c r="H62" s="63" t="str">
        <f>$J612</f>
        <v>N/A</v>
      </c>
      <c r="I62" s="134">
        <f>'Control Panel'!G95</f>
        <v>0</v>
      </c>
      <c r="J62" s="196" t="str">
        <f>'Module 49'!$D$10</f>
        <v>Replace this text with the primary product name(s) which satisfy requirements.</v>
      </c>
      <c r="K62" s="145" t="s">
        <v>209</v>
      </c>
      <c r="L62" s="29" t="str">
        <f t="shared" si="3"/>
        <v/>
      </c>
      <c r="M62" s="29" t="str">
        <f t="shared" si="4"/>
        <v>NA</v>
      </c>
      <c r="N62" s="29" t="str">
        <f t="shared" si="5"/>
        <v>NA</v>
      </c>
      <c r="O62" s="29"/>
      <c r="P62" s="36"/>
    </row>
    <row r="63" spans="4:16" hidden="1" x14ac:dyDescent="0.25">
      <c r="D63" s="64" t="str">
        <f>'Control Panel'!F96</f>
        <v>4.51</v>
      </c>
      <c r="E63" s="369" t="str">
        <f>'Control Panel'!E96</f>
        <v>Module 50</v>
      </c>
      <c r="F63" s="370"/>
      <c r="G63" s="371"/>
      <c r="H63" s="62" t="str">
        <f>$J623</f>
        <v>N/A</v>
      </c>
      <c r="I63" s="133">
        <f>'Control Panel'!G96</f>
        <v>0</v>
      </c>
      <c r="J63" s="195" t="str">
        <f>'Module 50'!$D$10</f>
        <v>Replace this text with the primary product name(s) which satisfy requirements.</v>
      </c>
      <c r="K63" s="145" t="s">
        <v>209</v>
      </c>
      <c r="L63" s="30" t="str">
        <f t="shared" si="3"/>
        <v/>
      </c>
      <c r="M63" s="30" t="str">
        <f t="shared" si="4"/>
        <v>NA</v>
      </c>
      <c r="N63" s="30" t="str">
        <f t="shared" si="5"/>
        <v>NA</v>
      </c>
      <c r="O63" s="29"/>
      <c r="P63" s="36"/>
    </row>
    <row r="64" spans="4:16" x14ac:dyDescent="0.25">
      <c r="D64" s="386" t="str">
        <f>"Weighted Average for "&amp;'Control Panel'!E122&amp;":"</f>
        <v>Weighted Average for Vendor Long Name:</v>
      </c>
      <c r="E64" s="387"/>
      <c r="F64" s="387"/>
      <c r="G64" s="388"/>
      <c r="H64" s="130">
        <f>L64</f>
        <v>0</v>
      </c>
      <c r="I64" s="135" t="str">
        <f>IF(SUM(I14:I63)=1,"","Error &lt;&gt; 100%")</f>
        <v/>
      </c>
      <c r="J64" s="60"/>
      <c r="L64" s="37">
        <f>SUM(L14:L63)</f>
        <v>0</v>
      </c>
      <c r="M64" s="37">
        <f>SUM(M14:M63)</f>
        <v>0</v>
      </c>
      <c r="N64" s="37">
        <f>SUM(N14:N63)</f>
        <v>0</v>
      </c>
      <c r="O64" s="29"/>
      <c r="P64" s="36"/>
    </row>
    <row r="65" spans="4:16" ht="15.75" thickBot="1" x14ac:dyDescent="0.3">
      <c r="D65" s="389" t="s">
        <v>223</v>
      </c>
      <c r="E65" s="390"/>
      <c r="F65" s="390"/>
      <c r="G65" s="391"/>
      <c r="H65" s="131">
        <f>IF(N64=0,0,M64/N64)</f>
        <v>0</v>
      </c>
      <c r="I65" s="132"/>
      <c r="J65" s="61"/>
      <c r="L65" s="29"/>
      <c r="M65" s="29"/>
      <c r="N65" s="29"/>
      <c r="O65" s="29"/>
      <c r="P65" s="36"/>
    </row>
    <row r="66" spans="4:16" x14ac:dyDescent="0.25">
      <c r="L66" s="29"/>
      <c r="M66" s="29"/>
      <c r="N66" s="29"/>
      <c r="O66" s="29"/>
      <c r="P66" s="36"/>
    </row>
    <row r="67" spans="4:16" x14ac:dyDescent="0.25">
      <c r="D67" s="392" t="str">
        <f>"* Weighting established by "&amp;'Control Panel'!E21&amp; " "&amp;'Control Panel'!E25</f>
        <v>* Weighting established by City of Greeley, CO Core Project Team</v>
      </c>
      <c r="E67" s="392"/>
      <c r="F67" s="392"/>
      <c r="G67" s="392"/>
      <c r="H67" s="392"/>
      <c r="I67" s="392"/>
      <c r="L67" s="29"/>
      <c r="M67" s="29"/>
      <c r="N67" s="29"/>
      <c r="O67" s="29"/>
      <c r="P67" s="36"/>
    </row>
    <row r="68" spans="4:16" ht="15.75" thickBot="1" x14ac:dyDescent="0.3">
      <c r="H68" s="145"/>
      <c r="L68" s="29"/>
      <c r="M68" s="29"/>
      <c r="N68" s="29"/>
      <c r="O68" s="29"/>
      <c r="P68" s="36"/>
    </row>
    <row r="69" spans="4:16" x14ac:dyDescent="0.25">
      <c r="D69" s="284" t="s">
        <v>224</v>
      </c>
      <c r="E69" s="285"/>
      <c r="F69" s="285"/>
      <c r="G69" s="286"/>
      <c r="H69" s="235"/>
      <c r="I69" s="393" t="s">
        <v>225</v>
      </c>
      <c r="J69" s="394"/>
      <c r="L69" s="29"/>
      <c r="M69" s="29"/>
      <c r="N69" s="29"/>
      <c r="O69" s="29"/>
      <c r="P69" s="36"/>
    </row>
    <row r="70" spans="4:16" x14ac:dyDescent="0.25">
      <c r="D70" s="48" t="s">
        <v>36</v>
      </c>
      <c r="E70" s="223" t="s">
        <v>226</v>
      </c>
      <c r="F70" s="223"/>
      <c r="G70" s="224"/>
      <c r="H70" s="236"/>
      <c r="I70" s="395"/>
      <c r="J70" s="396"/>
      <c r="L70" s="29"/>
      <c r="M70" s="29"/>
      <c r="N70" s="29"/>
      <c r="O70" s="29"/>
      <c r="P70" s="36"/>
    </row>
    <row r="71" spans="4:16" ht="23.25" customHeight="1" x14ac:dyDescent="0.25">
      <c r="D71" s="44">
        <f>'Control Panel'!G31</f>
        <v>4</v>
      </c>
      <c r="E71" s="225" t="str">
        <f>'Control Panel'!E31&amp;" Prioritized Requirements"</f>
        <v>Required Prioritized Requirements</v>
      </c>
      <c r="F71" s="225"/>
      <c r="G71" s="226"/>
      <c r="H71" s="237"/>
      <c r="I71" s="232" t="str">
        <f>'Control Panel'!$I$31*100 &amp; "% compliant or greater."</f>
        <v>90% compliant or greater.</v>
      </c>
      <c r="J71" s="229"/>
      <c r="L71" s="29"/>
      <c r="M71" s="29"/>
      <c r="N71" s="29"/>
      <c r="O71" s="29"/>
      <c r="P71" s="36"/>
    </row>
    <row r="72" spans="4:16" ht="23.25" customHeight="1" x14ac:dyDescent="0.25">
      <c r="D72" s="45">
        <f>'Control Panel'!G32</f>
        <v>2</v>
      </c>
      <c r="E72" s="58" t="str">
        <f>'Control Panel'!E32&amp;" Prioritized Requirements"</f>
        <v>Desired Prioritized Requirements</v>
      </c>
      <c r="F72" s="139"/>
      <c r="G72" s="140"/>
      <c r="H72" s="238"/>
      <c r="I72" s="233" t="str">
        <f>'Control Panel'!$I$32*100 &amp; "% compliant or greater, less than " &amp; 'Control Panel'!$I$31*100 &amp; "%."</f>
        <v>80% compliant or greater, less than 90%.</v>
      </c>
      <c r="J72" s="230"/>
      <c r="L72" s="29"/>
      <c r="M72" s="29"/>
      <c r="N72" s="29"/>
      <c r="O72" s="29"/>
      <c r="P72" s="36"/>
    </row>
    <row r="73" spans="4:16" ht="23.25" customHeight="1" thickBot="1" x14ac:dyDescent="0.3">
      <c r="D73" s="46">
        <f>'Control Panel'!G33</f>
        <v>1</v>
      </c>
      <c r="E73" s="227" t="str">
        <f>'Control Panel'!E33&amp;" Prioritized Requirements"</f>
        <v>Optional Prioritized Requirements</v>
      </c>
      <c r="F73" s="227"/>
      <c r="G73" s="228"/>
      <c r="H73" s="239"/>
      <c r="I73" s="234" t="str">
        <f>"Less than " &amp; 'Control Panel'!$I$32*100 &amp; "% compliant."</f>
        <v>Less than 80% compliant.</v>
      </c>
      <c r="J73" s="231"/>
      <c r="L73" s="29"/>
      <c r="M73" s="29"/>
      <c r="N73" s="29"/>
      <c r="O73" s="29"/>
      <c r="P73" s="36"/>
    </row>
    <row r="74" spans="4:16" ht="15.75" thickBot="1" x14ac:dyDescent="0.3">
      <c r="L74" s="29"/>
      <c r="M74" s="29"/>
      <c r="N74" s="29"/>
      <c r="O74" s="29"/>
      <c r="P74" s="36"/>
    </row>
    <row r="75" spans="4:16" x14ac:dyDescent="0.25">
      <c r="D75" s="381" t="s">
        <v>227</v>
      </c>
      <c r="E75" s="382"/>
      <c r="F75" s="382"/>
      <c r="G75" s="382"/>
      <c r="H75" s="382"/>
      <c r="I75" s="382"/>
      <c r="J75" s="383"/>
      <c r="K75" s="146"/>
      <c r="L75" s="29"/>
      <c r="M75" s="29"/>
      <c r="N75" s="29"/>
      <c r="O75" s="29"/>
      <c r="P75" s="36"/>
    </row>
    <row r="76" spans="4:16" x14ac:dyDescent="0.25">
      <c r="D76" s="48" t="s">
        <v>47</v>
      </c>
      <c r="E76" s="289" t="s">
        <v>228</v>
      </c>
      <c r="F76" s="223" t="s">
        <v>226</v>
      </c>
      <c r="G76" s="384"/>
      <c r="H76" s="384"/>
      <c r="I76" s="384"/>
      <c r="J76" s="385"/>
      <c r="K76" s="147"/>
      <c r="L76" s="29"/>
      <c r="M76" s="29"/>
      <c r="N76" s="29"/>
      <c r="O76" s="29"/>
      <c r="P76" s="36"/>
    </row>
    <row r="77" spans="4:16" ht="90" customHeight="1" x14ac:dyDescent="0.25">
      <c r="D77" s="49">
        <f>'Control Panel'!G36</f>
        <v>1</v>
      </c>
      <c r="E77" s="41" t="str">
        <f>'Control Panel'!F36</f>
        <v>Y</v>
      </c>
      <c r="F77" s="406"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G77" s="407"/>
      <c r="H77" s="407"/>
      <c r="I77" s="407"/>
      <c r="J77" s="408"/>
      <c r="K77" s="148"/>
      <c r="L77" s="29"/>
      <c r="M77" s="29"/>
      <c r="N77" s="29"/>
      <c r="O77" s="29"/>
      <c r="P77" s="36"/>
    </row>
    <row r="78" spans="4:16" ht="24" customHeight="1" x14ac:dyDescent="0.25">
      <c r="D78" s="50">
        <f>'Control Panel'!G38</f>
        <v>0.5</v>
      </c>
      <c r="E78" s="42" t="str">
        <f>'Control Panel'!F37</f>
        <v>R</v>
      </c>
      <c r="F78" s="409" t="str">
        <f>'Control Panel'!H37</f>
        <v>Functionality is provided through reports generated using proposed Reporting Tools.</v>
      </c>
      <c r="G78" s="409"/>
      <c r="H78" s="409"/>
      <c r="I78" s="409"/>
      <c r="J78" s="410"/>
      <c r="K78" s="149"/>
      <c r="L78" s="29"/>
      <c r="M78" s="29"/>
      <c r="N78" s="29"/>
      <c r="O78" s="29"/>
      <c r="P78" s="36"/>
    </row>
    <row r="79" spans="4:16" ht="45" customHeight="1" x14ac:dyDescent="0.25">
      <c r="D79" s="49">
        <f>'Control Panel'!G37</f>
        <v>0.5</v>
      </c>
      <c r="E79" s="41" t="str">
        <f>'Control Panel'!F38</f>
        <v>T</v>
      </c>
      <c r="F79" s="41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G79" s="411"/>
      <c r="H79" s="411"/>
      <c r="I79" s="411"/>
      <c r="J79" s="412"/>
      <c r="K79" s="149"/>
      <c r="L79" s="29"/>
      <c r="M79" s="29"/>
      <c r="N79" s="29"/>
      <c r="O79" s="29"/>
      <c r="P79" s="67"/>
    </row>
    <row r="80" spans="4:16" ht="45" customHeight="1" x14ac:dyDescent="0.25">
      <c r="D80" s="50">
        <f>'Control Panel'!G39</f>
        <v>0</v>
      </c>
      <c r="E80" s="42" t="str">
        <f>'Control Panel'!F39</f>
        <v>M</v>
      </c>
      <c r="F80" s="413" t="str">
        <f>'Control Panel'!H39</f>
        <v>Functionality is provided through customization to the application, including creation of a new workflow or development of a custom interface, that may have an impact on future upgradability.</v>
      </c>
      <c r="G80" s="413"/>
      <c r="H80" s="413"/>
      <c r="I80" s="413"/>
      <c r="J80" s="414"/>
      <c r="K80" s="149"/>
      <c r="L80" s="29"/>
      <c r="M80" s="29"/>
      <c r="N80" s="29"/>
      <c r="O80" s="29"/>
      <c r="P80" s="36"/>
    </row>
    <row r="81" spans="1:16" ht="30" customHeight="1" x14ac:dyDescent="0.25">
      <c r="B81" s="287"/>
      <c r="D81" s="49">
        <f>'Control Panel'!G40</f>
        <v>0.5</v>
      </c>
      <c r="E81" s="41" t="str">
        <f>'Control Panel'!F40</f>
        <v>F</v>
      </c>
      <c r="F81" s="407" t="str">
        <f>'Control Panel'!H40</f>
        <v>Functionality is provided through a future general availability (GA) release that is scheduled to occur within 1 year of the proposal response.</v>
      </c>
      <c r="G81" s="407"/>
      <c r="H81" s="407"/>
      <c r="I81" s="407"/>
      <c r="J81" s="408"/>
      <c r="K81" s="149"/>
      <c r="L81" s="29"/>
      <c r="M81" s="29"/>
      <c r="N81" s="29"/>
      <c r="O81" s="29"/>
      <c r="P81" s="36"/>
    </row>
    <row r="82" spans="1:16" ht="24" customHeight="1" thickBot="1" x14ac:dyDescent="0.3">
      <c r="B82" s="287"/>
      <c r="D82" s="51">
        <f>'Control Panel'!G41</f>
        <v>0</v>
      </c>
      <c r="E82" s="43" t="str">
        <f>'Control Panel'!F41</f>
        <v>N</v>
      </c>
      <c r="F82" s="415" t="str">
        <f>'Control Panel'!H41</f>
        <v>Functionality is not provided.</v>
      </c>
      <c r="G82" s="415"/>
      <c r="H82" s="415"/>
      <c r="I82" s="415"/>
      <c r="J82" s="416"/>
      <c r="K82" s="149"/>
      <c r="L82" s="29"/>
      <c r="M82" s="29"/>
      <c r="N82" s="29"/>
      <c r="O82" s="29"/>
      <c r="P82" s="36"/>
    </row>
    <row r="83" spans="1:16" ht="15.75" thickBot="1" x14ac:dyDescent="0.3">
      <c r="B83" s="287"/>
      <c r="L83" s="29"/>
      <c r="M83" s="29"/>
      <c r="N83" s="29"/>
      <c r="O83" s="29"/>
      <c r="P83" s="36"/>
    </row>
    <row r="84" spans="1:16" ht="15.75" customHeight="1" thickBot="1" x14ac:dyDescent="0.3">
      <c r="B84" s="287"/>
      <c r="D84" s="397" t="str">
        <f>'Control Panel'!F47&amp;" - "&amp;'Control Panel'!E47</f>
        <v>4.2 - Account Management</v>
      </c>
      <c r="E84" s="398"/>
      <c r="F84" s="398"/>
      <c r="G84" s="19"/>
      <c r="H84" s="19"/>
      <c r="I84" s="19" t="s">
        <v>229</v>
      </c>
      <c r="J84" s="20" t="str">
        <f>IF(SUM(M93:O93)=0,"N/A",SUM(M93:O93)/SUM(M86:O86))</f>
        <v>N/A</v>
      </c>
      <c r="P84" s="36"/>
    </row>
    <row r="85" spans="1:16" ht="15.75" customHeight="1" thickBot="1" x14ac:dyDescent="0.3">
      <c r="B85" s="287"/>
      <c r="D85" s="399" t="s">
        <v>230</v>
      </c>
      <c r="E85" s="401" t="s">
        <v>231</v>
      </c>
      <c r="F85" s="401"/>
      <c r="G85" s="401"/>
      <c r="H85" s="402" t="s">
        <v>232</v>
      </c>
      <c r="I85" s="404" t="s">
        <v>233</v>
      </c>
      <c r="J85" s="417" t="s">
        <v>234</v>
      </c>
      <c r="L85" s="29"/>
      <c r="M85" s="37" t="str">
        <f>'Control Panel'!$F$31</f>
        <v>R</v>
      </c>
      <c r="N85" s="37" t="str">
        <f>'Control Panel'!$F$32</f>
        <v>D</v>
      </c>
      <c r="O85" s="37" t="str">
        <f>'Control Panel'!$F$33</f>
        <v>O</v>
      </c>
      <c r="P85" s="36"/>
    </row>
    <row r="86" spans="1:16" ht="15.75" customHeight="1" thickBot="1" x14ac:dyDescent="0.3">
      <c r="B86" s="287"/>
      <c r="D86" s="400"/>
      <c r="E86" s="75" t="str">
        <f>'Control Panel'!$E$31</f>
        <v>Required</v>
      </c>
      <c r="F86" s="76" t="str">
        <f>'Control Panel'!$E$32</f>
        <v>Desired</v>
      </c>
      <c r="G86" s="77" t="str">
        <f>'Control Panel'!$E$33</f>
        <v>Optional</v>
      </c>
      <c r="H86" s="403"/>
      <c r="I86" s="405"/>
      <c r="J86" s="418"/>
      <c r="L86" s="37" t="s">
        <v>235</v>
      </c>
      <c r="M86" s="29">
        <f>E93*'Control Panel'!$G$31*'Control Panel'!$G$36</f>
        <v>328</v>
      </c>
      <c r="N86" s="29">
        <f>F93*'Control Panel'!$G$32*'Control Panel'!$G$36</f>
        <v>30</v>
      </c>
      <c r="O86" s="29">
        <f>G93*'Control Panel'!$G$33*'Control Panel'!$G$36</f>
        <v>4</v>
      </c>
      <c r="P86" s="36"/>
    </row>
    <row r="87" spans="1:16" ht="15.75" customHeight="1" thickBot="1" x14ac:dyDescent="0.3">
      <c r="B87" s="287"/>
      <c r="D87" s="88" t="str">
        <f>'Control Panel'!$E$36</f>
        <v>Yes</v>
      </c>
      <c r="E87" s="81">
        <f>COUNTIFS('Account Management'!$C:$C,'Control Panel'!$F$31,'Account Management'!$AB:$AB,'Control Panel'!$F$36)</f>
        <v>0</v>
      </c>
      <c r="F87" s="82">
        <f>COUNTIFS('Account Management'!$C:$C,'Control Panel'!$F$32,'Account Management'!$AB:$AB,'Control Panel'!$F$36)</f>
        <v>0</v>
      </c>
      <c r="G87" s="83">
        <f>COUNTIFS('Account Management'!$C:$C,'Control Panel'!$F$33,'Account Management'!$AB:$AB,'Control Panel'!$F$36)</f>
        <v>0</v>
      </c>
      <c r="H87" s="71">
        <f>SUM(E87:G87)</f>
        <v>0</v>
      </c>
      <c r="I87" s="136">
        <f>COUNTIFS('Account Management'!$G:$G,"&lt;&gt;",'Account Management'!$AB:$AB,'Control Panel'!$F$36)</f>
        <v>0</v>
      </c>
      <c r="J87" s="72"/>
      <c r="L87" s="37" t="str">
        <f>'Control Panel'!$F$36</f>
        <v>Y</v>
      </c>
      <c r="M87" s="29">
        <f>E87*'Control Panel'!$G$31*'Control Panel'!$G$36</f>
        <v>0</v>
      </c>
      <c r="N87" s="29">
        <f>F87*'Control Panel'!$G$32*'Control Panel'!$G$36</f>
        <v>0</v>
      </c>
      <c r="O87" s="29">
        <f>G87*'Control Panel'!$G$33*'Control Panel'!$G$36</f>
        <v>0</v>
      </c>
      <c r="P87" s="36"/>
    </row>
    <row r="88" spans="1:16" ht="15.75" customHeight="1" thickBot="1" x14ac:dyDescent="0.3">
      <c r="B88" s="287"/>
      <c r="D88" s="68" t="str">
        <f>'Control Panel'!$E$37</f>
        <v>Reporting</v>
      </c>
      <c r="E88" s="78">
        <f>COUNTIFS('Account Management'!$C:$C,'Control Panel'!$F$31,'Account Management'!$AB:$AB,'Control Panel'!$F$37)</f>
        <v>0</v>
      </c>
      <c r="F88" s="79">
        <f>COUNTIFS('Account Management'!$C:$C,'Control Panel'!$F$32,'Account Management'!$AB:$AB,'Control Panel'!$F$37)</f>
        <v>0</v>
      </c>
      <c r="G88" s="80">
        <f>COUNTIFS('Account Management'!$C:$C,'Control Panel'!$F$33,'Account Management'!$AB:$AB,'Control Panel'!$F$37)</f>
        <v>0</v>
      </c>
      <c r="H88" s="69">
        <f t="shared" ref="H88:H92" si="6">SUM(E88:G88)</f>
        <v>0</v>
      </c>
      <c r="I88" s="137">
        <f>COUNTIFS('Account Management'!$G:$G,"&lt;&gt;",'Account Management'!$AB:$AB,'Control Panel'!$F$37)</f>
        <v>0</v>
      </c>
      <c r="J88" s="129"/>
      <c r="L88" s="37" t="str">
        <f>'Control Panel'!$F$37</f>
        <v>R</v>
      </c>
      <c r="M88" s="29">
        <f>E88*'Control Panel'!$G$31*'Control Panel'!$G$37</f>
        <v>0</v>
      </c>
      <c r="N88" s="29">
        <f>F88*'Control Panel'!$G$32*'Control Panel'!$G$37</f>
        <v>0</v>
      </c>
      <c r="O88" s="29">
        <f>G88*'Control Panel'!$G$33*'Control Panel'!$G$37</f>
        <v>0</v>
      </c>
      <c r="P88" s="36"/>
    </row>
    <row r="89" spans="1:16" ht="15.75" customHeight="1" thickBot="1" x14ac:dyDescent="0.3">
      <c r="B89" s="287"/>
      <c r="D89" s="70" t="str">
        <f>'Control Panel'!$E$38</f>
        <v>Third Party</v>
      </c>
      <c r="E89" s="81">
        <f>COUNTIFS('Account Management'!$C:$C,'Control Panel'!$F$31,'Account Management'!$AB:$AB,'Control Panel'!$F$38)</f>
        <v>0</v>
      </c>
      <c r="F89" s="82">
        <f>COUNTIFS('Account Management'!$C:$C,'Control Panel'!$F$32,'Account Management'!$AB:$AB,'Control Panel'!$F$38)</f>
        <v>0</v>
      </c>
      <c r="G89" s="83">
        <f>COUNTIFS('Account Management'!$C:$C,'Control Panel'!$F$33,'Account Management'!$AB:$AB,'Control Panel'!$F$38)</f>
        <v>0</v>
      </c>
      <c r="H89" s="71">
        <f t="shared" si="6"/>
        <v>0</v>
      </c>
      <c r="I89" s="136">
        <f>COUNTIFS('Account Management'!$G:$G,"&lt;&gt;",'Account Management'!$AB:$AB,'Control Panel'!$F$38)</f>
        <v>0</v>
      </c>
      <c r="J89" s="129"/>
      <c r="L89" s="37" t="str">
        <f>'Control Panel'!$F$38</f>
        <v>T</v>
      </c>
      <c r="M89" s="29">
        <f>E89*'Control Panel'!$G$31*'Control Panel'!$G$38</f>
        <v>0</v>
      </c>
      <c r="N89" s="29">
        <f>F89*'Control Panel'!$G$32*'Control Panel'!$G$38</f>
        <v>0</v>
      </c>
      <c r="O89" s="29">
        <f>G89*'Control Panel'!$G$33*'Control Panel'!$G$38</f>
        <v>0</v>
      </c>
      <c r="P89" s="36"/>
    </row>
    <row r="90" spans="1:16" ht="15.75" customHeight="1" thickBot="1" x14ac:dyDescent="0.3">
      <c r="A90" s="21" t="s">
        <v>236</v>
      </c>
      <c r="B90" s="150"/>
      <c r="D90" s="73" t="str">
        <f>'Control Panel'!$E$39</f>
        <v>Modification</v>
      </c>
      <c r="E90" s="78">
        <f>COUNTIFS('Account Management'!$C:$C,'Control Panel'!$F$31,'Account Management'!$AB:$AB,'Control Panel'!$F$39)</f>
        <v>0</v>
      </c>
      <c r="F90" s="79">
        <f>COUNTIFS('Account Management'!$C:$C,'Control Panel'!$F$32,'Account Management'!$AB:$AB,'Control Panel'!$F$39)</f>
        <v>0</v>
      </c>
      <c r="G90" s="80">
        <f>COUNTIFS('Account Management'!$C:$C,'Control Panel'!$F$33,'Account Management'!$AB:$AB,'Control Panel'!$F$39)</f>
        <v>0</v>
      </c>
      <c r="H90" s="69">
        <f t="shared" si="6"/>
        <v>0</v>
      </c>
      <c r="I90" s="137">
        <f>COUNTIFS('Account Management'!$G:$G,"&lt;&gt;",'Account Management'!$AB:$AB,'Control Panel'!$F$39)</f>
        <v>0</v>
      </c>
      <c r="J90" s="129"/>
      <c r="L90" s="37" t="str">
        <f>'Control Panel'!$F$39</f>
        <v>M</v>
      </c>
      <c r="M90" s="29">
        <f>E90*'Control Panel'!$G$31*'Control Panel'!$G$39</f>
        <v>0</v>
      </c>
      <c r="N90" s="29">
        <f>F90*'Control Panel'!$G$32*'Control Panel'!$G$39</f>
        <v>0</v>
      </c>
      <c r="O90" s="29">
        <f>G90*'Control Panel'!$G$33*'Control Panel'!$G$39</f>
        <v>0</v>
      </c>
      <c r="P90" s="36"/>
    </row>
    <row r="91" spans="1:16" ht="15.75" customHeight="1" thickBot="1" x14ac:dyDescent="0.3">
      <c r="A91" s="22" t="s">
        <v>237</v>
      </c>
      <c r="B91" s="151"/>
      <c r="D91" s="74" t="str">
        <f>'Control Panel'!$E$40</f>
        <v>Future</v>
      </c>
      <c r="E91" s="81">
        <f>COUNTIFS('Account Management'!$C:$C,'Control Panel'!$F$31,'Account Management'!$AB:$AB,'Control Panel'!$F$40)</f>
        <v>0</v>
      </c>
      <c r="F91" s="82">
        <f>COUNTIFS('Account Management'!$C:$C,'Control Panel'!$F$32,'Account Management'!$AB:$AB,'Control Panel'!$F$40)</f>
        <v>0</v>
      </c>
      <c r="G91" s="83">
        <f>COUNTIFS('Account Management'!$C:$C,'Control Panel'!$F$33,'Account Management'!$AB:$AB,'Control Panel'!$F$40)</f>
        <v>0</v>
      </c>
      <c r="H91" s="71">
        <f t="shared" si="6"/>
        <v>0</v>
      </c>
      <c r="I91" s="136">
        <f>COUNTIFS('Account Management'!$G:$G,"&lt;&gt;",'Account Management'!$AB:$AB,'Control Panel'!$F$40)</f>
        <v>0</v>
      </c>
      <c r="J91" s="129"/>
      <c r="L91" s="37" t="str">
        <f>'Control Panel'!$F$40</f>
        <v>F</v>
      </c>
      <c r="M91" s="29">
        <f>E91*'Control Panel'!$G$31*'Control Panel'!$G$40</f>
        <v>0</v>
      </c>
      <c r="N91" s="29">
        <f>F91*'Control Panel'!$G$32*'Control Panel'!$G$40</f>
        <v>0</v>
      </c>
      <c r="O91" s="29">
        <f>G91*'Control Panel'!$G$33*'Control Panel'!$G$40</f>
        <v>0</v>
      </c>
      <c r="P91" s="36"/>
    </row>
    <row r="92" spans="1:16" ht="15.75" customHeight="1" thickBot="1" x14ac:dyDescent="0.3">
      <c r="A92" s="25" t="str">
        <f>IF('Account Management'!$AC$12&gt;0,"Yes","No")</f>
        <v>No</v>
      </c>
      <c r="B92" s="152">
        <f>IF(A92="Yes",1,0)</f>
        <v>0</v>
      </c>
      <c r="D92" s="87" t="str">
        <f>'Control Panel'!$E$41</f>
        <v>Not Available</v>
      </c>
      <c r="E92" s="78">
        <f>COUNTIFS('Account Management'!$C:$C,'Control Panel'!$F$31,'Account Management'!$AB:$AB,'Control Panel'!$F$41)</f>
        <v>82</v>
      </c>
      <c r="F92" s="79">
        <f>COUNTIFS('Account Management'!$C:$C,'Control Panel'!$F$32,'Account Management'!$AB:$AB,'Control Panel'!$F$41)</f>
        <v>15</v>
      </c>
      <c r="G92" s="80">
        <f>COUNTIFS('Account Management'!$C:$C,'Control Panel'!$F$33,'Account Management'!$AB:$AB,'Control Panel'!$F$41)</f>
        <v>4</v>
      </c>
      <c r="H92" s="69">
        <f t="shared" si="6"/>
        <v>101</v>
      </c>
      <c r="I92" s="137">
        <f>COUNTIFS('Account Management'!$G:$G,"&lt;&gt;",'Account Management'!$AB:$AB,'Control Panel'!$F$41)</f>
        <v>0</v>
      </c>
      <c r="J92" s="129"/>
      <c r="L92" s="37" t="str">
        <f>'Control Panel'!$F$41</f>
        <v>N</v>
      </c>
      <c r="M92" s="29">
        <f>E92*'Control Panel'!$G$31*'Control Panel'!$G$41</f>
        <v>0</v>
      </c>
      <c r="N92" s="29">
        <f>F92*'Control Panel'!$G$32*'Control Panel'!$G$41</f>
        <v>0</v>
      </c>
      <c r="O92" s="29">
        <f>G92*'Control Panel'!$G$33*'Control Panel'!$G$41</f>
        <v>0</v>
      </c>
      <c r="P92" s="36"/>
    </row>
    <row r="93" spans="1:16" ht="15.75" customHeight="1" thickBot="1" x14ac:dyDescent="0.3">
      <c r="B93" s="287"/>
      <c r="D93" s="84" t="s">
        <v>238</v>
      </c>
      <c r="E93" s="85">
        <f>SUM(E87:E92)</f>
        <v>82</v>
      </c>
      <c r="F93" s="85">
        <f>SUM(F87:F92)</f>
        <v>15</v>
      </c>
      <c r="G93" s="85">
        <f>SUM(G87:G92)</f>
        <v>4</v>
      </c>
      <c r="H93" s="86">
        <f>SUM(H87:H92)</f>
        <v>101</v>
      </c>
      <c r="I93" s="86">
        <f>SUM(I87:I92)</f>
        <v>0</v>
      </c>
      <c r="J93" s="154"/>
      <c r="L93" s="37" t="str">
        <f>D93</f>
        <v>Total:</v>
      </c>
      <c r="M93" s="29">
        <f>SUM(M87:M92)</f>
        <v>0</v>
      </c>
      <c r="N93" s="29">
        <f>SUM(N87:N92)</f>
        <v>0</v>
      </c>
      <c r="O93" s="29">
        <f>SUM(O87:O92)</f>
        <v>0</v>
      </c>
      <c r="P93" s="36"/>
    </row>
    <row r="94" spans="1:16" ht="15.75" customHeight="1" thickBot="1" x14ac:dyDescent="0.3">
      <c r="B94" s="287"/>
      <c r="D94" s="59"/>
      <c r="H94" s="4"/>
      <c r="L94" s="29" t="s">
        <v>239</v>
      </c>
      <c r="M94" s="38">
        <f t="shared" ref="M94:O94" si="7">IF(M86=0,"NA",M93/M86)</f>
        <v>0</v>
      </c>
      <c r="N94" s="38">
        <f t="shared" si="7"/>
        <v>0</v>
      </c>
      <c r="O94" s="38">
        <f t="shared" si="7"/>
        <v>0</v>
      </c>
      <c r="P94" s="36"/>
    </row>
    <row r="95" spans="1:16" ht="15.75" customHeight="1" thickBot="1" x14ac:dyDescent="0.3">
      <c r="B95" s="287"/>
      <c r="D95" s="397" t="str">
        <f>'Control Panel'!F48&amp;" - "&amp;'Control Panel'!E48</f>
        <v>4.3 - Billing</v>
      </c>
      <c r="E95" s="398"/>
      <c r="F95" s="398"/>
      <c r="G95" s="19"/>
      <c r="H95" s="19"/>
      <c r="I95" s="19" t="str">
        <f>$I$84</f>
        <v xml:space="preserve">Overall Compliance: </v>
      </c>
      <c r="J95" s="20" t="str">
        <f>IF(SUM(M104:O104)=0,"N/A",SUM(M104:O104)/SUM(M97:O97))</f>
        <v>N/A</v>
      </c>
      <c r="L95" s="29"/>
      <c r="M95" s="29"/>
      <c r="N95" s="29"/>
      <c r="O95" s="29"/>
      <c r="P95" s="36"/>
    </row>
    <row r="96" spans="1:16" ht="15.75" customHeight="1" thickBot="1" x14ac:dyDescent="0.3">
      <c r="B96" s="287"/>
      <c r="D96" s="399" t="str">
        <f>$D$85</f>
        <v>Availability</v>
      </c>
      <c r="E96" s="401" t="str">
        <f>$E$85</f>
        <v>Priority</v>
      </c>
      <c r="F96" s="401"/>
      <c r="G96" s="401"/>
      <c r="H96" s="402" t="str">
        <f>$H$85</f>
        <v>Total</v>
      </c>
      <c r="I96" s="404" t="str">
        <f>$I$85</f>
        <v>Comments</v>
      </c>
      <c r="J96" s="417" t="str">
        <f>$J$85</f>
        <v>Availability by Type</v>
      </c>
      <c r="L96" s="29"/>
      <c r="M96" s="37" t="str">
        <f>'Control Panel'!$F$31</f>
        <v>R</v>
      </c>
      <c r="N96" s="37" t="str">
        <f>'Control Panel'!$F$32</f>
        <v>D</v>
      </c>
      <c r="O96" s="37" t="str">
        <f>'Control Panel'!$F$33</f>
        <v>O</v>
      </c>
      <c r="P96" s="36"/>
    </row>
    <row r="97" spans="1:16" ht="15.75" customHeight="1" thickBot="1" x14ac:dyDescent="0.3">
      <c r="B97" s="287"/>
      <c r="D97" s="400"/>
      <c r="E97" s="75" t="str">
        <f>'Control Panel'!$E$31</f>
        <v>Required</v>
      </c>
      <c r="F97" s="76" t="str">
        <f>'Control Panel'!$E$32</f>
        <v>Desired</v>
      </c>
      <c r="G97" s="77" t="str">
        <f>'Control Panel'!$E$33</f>
        <v>Optional</v>
      </c>
      <c r="H97" s="403"/>
      <c r="I97" s="405"/>
      <c r="J97" s="418"/>
      <c r="L97" s="37" t="s">
        <v>235</v>
      </c>
      <c r="M97" s="29">
        <f>E104*'Control Panel'!$G$31*'Control Panel'!$G$36</f>
        <v>292</v>
      </c>
      <c r="N97" s="29">
        <f>F104*'Control Panel'!$G$32*'Control Panel'!$G$36</f>
        <v>12</v>
      </c>
      <c r="O97" s="29">
        <f>G104*'Control Panel'!$G$33*'Control Panel'!$G$36</f>
        <v>3</v>
      </c>
      <c r="P97" s="36"/>
    </row>
    <row r="98" spans="1:16" ht="15.75" customHeight="1" thickBot="1" x14ac:dyDescent="0.3">
      <c r="B98" s="287"/>
      <c r="D98" s="88" t="str">
        <f>'Control Panel'!$E$36</f>
        <v>Yes</v>
      </c>
      <c r="E98" s="81">
        <f>COUNTIFS(Billing!$C:$C,'Control Panel'!$F$31,Billing!$AB:$AB,'Control Panel'!$F$36)</f>
        <v>0</v>
      </c>
      <c r="F98" s="82">
        <f>COUNTIFS(Billing!$C:$C,'Control Panel'!$F$32,Billing!$AB:$AB,'Control Panel'!$F$36)</f>
        <v>0</v>
      </c>
      <c r="G98" s="83">
        <f>COUNTIFS(Billing!$C:$C,'Control Panel'!$F$33,Billing!$AB:$AB,'Control Panel'!$F$36)</f>
        <v>0</v>
      </c>
      <c r="H98" s="71">
        <f>SUM(E98:G98)</f>
        <v>0</v>
      </c>
      <c r="I98" s="136">
        <f>COUNTIFS(Billing!$G:$G,"&lt;&gt;",Billing!$AB:$AB,'Control Panel'!$F$36)</f>
        <v>0</v>
      </c>
      <c r="J98" s="72"/>
      <c r="L98" s="37" t="str">
        <f>'Control Panel'!$F$36</f>
        <v>Y</v>
      </c>
      <c r="M98" s="29">
        <f>E98*'Control Panel'!$G$31*'Control Panel'!$G$36</f>
        <v>0</v>
      </c>
      <c r="N98" s="29">
        <f>F98*'Control Panel'!$G$32*'Control Panel'!$G$36</f>
        <v>0</v>
      </c>
      <c r="O98" s="29">
        <f>G98*'Control Panel'!$G$33*'Control Panel'!$G$36</f>
        <v>0</v>
      </c>
      <c r="P98" s="36"/>
    </row>
    <row r="99" spans="1:16" ht="15.75" customHeight="1" thickBot="1" x14ac:dyDescent="0.3">
      <c r="B99" s="287"/>
      <c r="D99" s="68" t="str">
        <f>'Control Panel'!$E$37</f>
        <v>Reporting</v>
      </c>
      <c r="E99" s="78">
        <f>COUNTIFS(Billing!$C:$C,'Control Panel'!$F$31,Billing!$AB:$AB,'Control Panel'!$F$37)</f>
        <v>0</v>
      </c>
      <c r="F99" s="79">
        <f>COUNTIFS(Billing!$C:$C,'Control Panel'!$F$32,Billing!$AB:$AB,'Control Panel'!$F$37)</f>
        <v>0</v>
      </c>
      <c r="G99" s="80">
        <f>COUNTIFS(Billing!$C:$C,'Control Panel'!$F$33,Billing!$AB:$AB,'Control Panel'!$F$37)</f>
        <v>0</v>
      </c>
      <c r="H99" s="69">
        <f t="shared" ref="H99:H103" si="8">SUM(E99:G99)</f>
        <v>0</v>
      </c>
      <c r="I99" s="137">
        <f>COUNTIFS(Billing!$G:$G,"&lt;&gt;",Billing!$AB:$AB,'Control Panel'!$F$37)</f>
        <v>0</v>
      </c>
      <c r="J99" s="129"/>
      <c r="L99" s="37" t="str">
        <f>'Control Panel'!$F$37</f>
        <v>R</v>
      </c>
      <c r="M99" s="29">
        <f>E99*'Control Panel'!$G$31*'Control Panel'!$G$37</f>
        <v>0</v>
      </c>
      <c r="N99" s="29">
        <f>F99*'Control Panel'!$G$32*'Control Panel'!$G$37</f>
        <v>0</v>
      </c>
      <c r="O99" s="29">
        <f>G99*'Control Panel'!$G$33*'Control Panel'!$G$37</f>
        <v>0</v>
      </c>
      <c r="P99" s="36"/>
    </row>
    <row r="100" spans="1:16" ht="15.75" customHeight="1" thickBot="1" x14ac:dyDescent="0.3">
      <c r="B100" s="287"/>
      <c r="D100" s="70" t="str">
        <f>'Control Panel'!$E$38</f>
        <v>Third Party</v>
      </c>
      <c r="E100" s="81">
        <f>COUNTIFS(Billing!$C:$C,'Control Panel'!$F$31,Billing!$AB:$AB,'Control Panel'!$F$38)</f>
        <v>0</v>
      </c>
      <c r="F100" s="82">
        <f>COUNTIFS(Billing!$C:$C,'Control Panel'!$F$32,Billing!$AB:$AB,'Control Panel'!$F$38)</f>
        <v>0</v>
      </c>
      <c r="G100" s="83">
        <f>COUNTIFS(Billing!$C:$C,'Control Panel'!$F$33,Billing!$AB:$AB,'Control Panel'!$F$38)</f>
        <v>0</v>
      </c>
      <c r="H100" s="71">
        <f t="shared" si="8"/>
        <v>0</v>
      </c>
      <c r="I100" s="136">
        <f>COUNTIFS(Billing!$G:$G,"&lt;&gt;",Billing!$AB:$AB,'Control Panel'!$F$38)</f>
        <v>0</v>
      </c>
      <c r="J100" s="129"/>
      <c r="L100" s="37" t="str">
        <f>'Control Panel'!$F$38</f>
        <v>T</v>
      </c>
      <c r="M100" s="29">
        <f>E100*'Control Panel'!$G$31*'Control Panel'!$G$38</f>
        <v>0</v>
      </c>
      <c r="N100" s="29">
        <f>F100*'Control Panel'!$G$32*'Control Panel'!$G$38</f>
        <v>0</v>
      </c>
      <c r="O100" s="29">
        <f>G100*'Control Panel'!$G$33*'Control Panel'!$G$38</f>
        <v>0</v>
      </c>
      <c r="P100" s="36"/>
    </row>
    <row r="101" spans="1:16" ht="15.75" customHeight="1" thickBot="1" x14ac:dyDescent="0.3">
      <c r="A101" s="21" t="s">
        <v>236</v>
      </c>
      <c r="B101" s="150"/>
      <c r="D101" s="73" t="str">
        <f>'Control Panel'!$E$39</f>
        <v>Modification</v>
      </c>
      <c r="E101" s="78">
        <f>COUNTIFS(Billing!$C:$C,'Control Panel'!$F$31,Billing!$AB:$AB,'Control Panel'!$F$39)</f>
        <v>0</v>
      </c>
      <c r="F101" s="79">
        <f>COUNTIFS(Billing!$C:$C,'Control Panel'!$F$32,Billing!$AB:$AB,'Control Panel'!$F$39)</f>
        <v>0</v>
      </c>
      <c r="G101" s="80">
        <f>COUNTIFS(Billing!$C:$C,'Control Panel'!$F$33,Billing!$AB:$AB,'Control Panel'!$F$39)</f>
        <v>0</v>
      </c>
      <c r="H101" s="69">
        <f t="shared" si="8"/>
        <v>0</v>
      </c>
      <c r="I101" s="137">
        <f>COUNTIFS(Billing!$G:$G,"&lt;&gt;",Billing!$AB:$AB,'Control Panel'!$F$39)</f>
        <v>0</v>
      </c>
      <c r="J101" s="129"/>
      <c r="L101" s="37" t="str">
        <f>'Control Panel'!$F$39</f>
        <v>M</v>
      </c>
      <c r="M101" s="29">
        <f>E101*'Control Panel'!$G$31*'Control Panel'!$G$39</f>
        <v>0</v>
      </c>
      <c r="N101" s="29">
        <f>F101*'Control Panel'!$G$32*'Control Panel'!$G$39</f>
        <v>0</v>
      </c>
      <c r="O101" s="29">
        <f>G101*'Control Panel'!$G$33*'Control Panel'!$G$39</f>
        <v>0</v>
      </c>
      <c r="P101" s="36"/>
    </row>
    <row r="102" spans="1:16" ht="15.75" customHeight="1" thickBot="1" x14ac:dyDescent="0.3">
      <c r="A102" s="22" t="s">
        <v>237</v>
      </c>
      <c r="B102" s="151"/>
      <c r="D102" s="74" t="str">
        <f>'Control Panel'!$E$40</f>
        <v>Future</v>
      </c>
      <c r="E102" s="81">
        <f>COUNTIFS(Billing!$C:$C,'Control Panel'!$F$31,Billing!$AB:$AB,'Control Panel'!$F$40)</f>
        <v>0</v>
      </c>
      <c r="F102" s="82">
        <f>COUNTIFS(Billing!$C:$C,'Control Panel'!$F$32,Billing!$AB:$AB,'Control Panel'!$F$40)</f>
        <v>0</v>
      </c>
      <c r="G102" s="83">
        <f>COUNTIFS(Billing!$C:$C,'Control Panel'!$F$33,Billing!$AB:$AB,'Control Panel'!$F$40)</f>
        <v>0</v>
      </c>
      <c r="H102" s="71">
        <f t="shared" si="8"/>
        <v>0</v>
      </c>
      <c r="I102" s="136">
        <f>COUNTIFS(Billing!$G:$G,"&lt;&gt;",Billing!$AB:$AB,'Control Panel'!$F$40)</f>
        <v>0</v>
      </c>
      <c r="J102" s="129"/>
      <c r="L102" s="37" t="str">
        <f>'Control Panel'!$F$40</f>
        <v>F</v>
      </c>
      <c r="M102" s="29">
        <f>E102*'Control Panel'!$G$31*'Control Panel'!$G$40</f>
        <v>0</v>
      </c>
      <c r="N102" s="29">
        <f>F102*'Control Panel'!$G$32*'Control Panel'!$G$40</f>
        <v>0</v>
      </c>
      <c r="O102" s="29">
        <f>G102*'Control Panel'!$G$33*'Control Panel'!$G$40</f>
        <v>0</v>
      </c>
      <c r="P102" s="36"/>
    </row>
    <row r="103" spans="1:16" ht="15.75" customHeight="1" thickBot="1" x14ac:dyDescent="0.3">
      <c r="A103" s="25" t="str">
        <f>IF(Billing!$AC$12&gt;0,"Yes","No")</f>
        <v>No</v>
      </c>
      <c r="B103" s="152">
        <f>IF(A103="Yes",1,0)</f>
        <v>0</v>
      </c>
      <c r="D103" s="87" t="str">
        <f>'Control Panel'!$E$41</f>
        <v>Not Available</v>
      </c>
      <c r="E103" s="78">
        <f>COUNTIFS(Billing!$C:$C,'Control Panel'!$F$31,Billing!$AB:$AB,'Control Panel'!$F$41)</f>
        <v>73</v>
      </c>
      <c r="F103" s="79">
        <f>COUNTIFS(Billing!$C:$C,'Control Panel'!$F$32,Billing!$AB:$AB,'Control Panel'!$F$41)</f>
        <v>6</v>
      </c>
      <c r="G103" s="80">
        <f>COUNTIFS(Billing!$C:$C,'Control Panel'!$F$33,Billing!$AB:$AB,'Control Panel'!$F$41)</f>
        <v>3</v>
      </c>
      <c r="H103" s="69">
        <f t="shared" si="8"/>
        <v>82</v>
      </c>
      <c r="I103" s="137">
        <f>COUNTIFS(Billing!$G:$G,"&lt;&gt;",Billing!$AB:$AB,'Control Panel'!$F$41)</f>
        <v>0</v>
      </c>
      <c r="J103" s="129"/>
      <c r="L103" s="37" t="str">
        <f>'Control Panel'!$F$41</f>
        <v>N</v>
      </c>
      <c r="M103" s="29">
        <f>E103*'Control Panel'!$G$31*'Control Panel'!$G$41</f>
        <v>0</v>
      </c>
      <c r="N103" s="29">
        <f>F103*'Control Panel'!$G$32*'Control Panel'!$G$41</f>
        <v>0</v>
      </c>
      <c r="O103" s="29">
        <f>G103*'Control Panel'!$G$33*'Control Panel'!$G$41</f>
        <v>0</v>
      </c>
      <c r="P103" s="36"/>
    </row>
    <row r="104" spans="1:16" ht="15.75" customHeight="1" thickBot="1" x14ac:dyDescent="0.3">
      <c r="B104" s="287"/>
      <c r="D104" s="84" t="str">
        <f>$D$93</f>
        <v>Total:</v>
      </c>
      <c r="E104" s="85">
        <f>SUM(E98:E103)</f>
        <v>73</v>
      </c>
      <c r="F104" s="85">
        <f>SUM(F98:F103)</f>
        <v>6</v>
      </c>
      <c r="G104" s="85">
        <f>SUM(G98:G103)</f>
        <v>3</v>
      </c>
      <c r="H104" s="86">
        <f>SUM(H98:H103)</f>
        <v>82</v>
      </c>
      <c r="I104" s="86">
        <f>SUM(I98:I103)</f>
        <v>0</v>
      </c>
      <c r="J104" s="154"/>
      <c r="L104" s="37" t="str">
        <f>D104</f>
        <v>Total:</v>
      </c>
      <c r="M104" s="29">
        <f>SUM(M98:M103)</f>
        <v>0</v>
      </c>
      <c r="N104" s="29">
        <f>SUM(N98:N103)</f>
        <v>0</v>
      </c>
      <c r="O104" s="29">
        <f>SUM(O98:O103)</f>
        <v>0</v>
      </c>
      <c r="P104" s="36"/>
    </row>
    <row r="105" spans="1:16" ht="15.75" customHeight="1" thickBot="1" x14ac:dyDescent="0.3">
      <c r="B105" s="287"/>
      <c r="D105" s="59"/>
      <c r="H105" s="4"/>
      <c r="L105" s="29" t="s">
        <v>239</v>
      </c>
      <c r="M105" s="38">
        <f t="shared" ref="M105:O105" si="9">IF(M97=0,"NA",M104/M97)</f>
        <v>0</v>
      </c>
      <c r="N105" s="38">
        <f t="shared" si="9"/>
        <v>0</v>
      </c>
      <c r="O105" s="38">
        <f t="shared" si="9"/>
        <v>0</v>
      </c>
      <c r="P105" s="36"/>
    </row>
    <row r="106" spans="1:16" ht="15.75" customHeight="1" thickBot="1" x14ac:dyDescent="0.3">
      <c r="B106" s="287"/>
      <c r="D106" s="397" t="str">
        <f>'Control Panel'!F49&amp;" - "&amp;'Control Panel'!E49</f>
        <v>4.4 - Customer Portal</v>
      </c>
      <c r="E106" s="398"/>
      <c r="F106" s="398"/>
      <c r="G106" s="19"/>
      <c r="H106" s="19"/>
      <c r="I106" s="19" t="str">
        <f>$I$84</f>
        <v xml:space="preserve">Overall Compliance: </v>
      </c>
      <c r="J106" s="20" t="str">
        <f>IF(SUM(M115:O115)=0,"N/A",SUM(M115:O115)/SUM(M108:O108))</f>
        <v>N/A</v>
      </c>
      <c r="L106" s="29"/>
      <c r="M106" s="29"/>
      <c r="N106" s="29"/>
      <c r="O106" s="29"/>
      <c r="P106" s="36"/>
    </row>
    <row r="107" spans="1:16" ht="15.75" customHeight="1" thickBot="1" x14ac:dyDescent="0.3">
      <c r="B107" s="287"/>
      <c r="D107" s="399" t="str">
        <f>$D$85</f>
        <v>Availability</v>
      </c>
      <c r="E107" s="401" t="str">
        <f>$E$85</f>
        <v>Priority</v>
      </c>
      <c r="F107" s="401"/>
      <c r="G107" s="401"/>
      <c r="H107" s="402" t="str">
        <f>$H$85</f>
        <v>Total</v>
      </c>
      <c r="I107" s="404" t="str">
        <f>$I$85</f>
        <v>Comments</v>
      </c>
      <c r="J107" s="417" t="str">
        <f>$J$85</f>
        <v>Availability by Type</v>
      </c>
      <c r="L107" s="29"/>
      <c r="M107" s="37" t="str">
        <f>'Control Panel'!$F$31</f>
        <v>R</v>
      </c>
      <c r="N107" s="37" t="str">
        <f>'Control Panel'!$F$32</f>
        <v>D</v>
      </c>
      <c r="O107" s="37" t="str">
        <f>'Control Panel'!$F$33</f>
        <v>O</v>
      </c>
      <c r="P107" s="36"/>
    </row>
    <row r="108" spans="1:16" ht="15.75" customHeight="1" thickBot="1" x14ac:dyDescent="0.3">
      <c r="B108" s="287"/>
      <c r="D108" s="400"/>
      <c r="E108" s="75" t="str">
        <f>'Control Panel'!$E$31</f>
        <v>Required</v>
      </c>
      <c r="F108" s="76" t="str">
        <f>'Control Panel'!$E$32</f>
        <v>Desired</v>
      </c>
      <c r="G108" s="77" t="str">
        <f>'Control Panel'!$E$33</f>
        <v>Optional</v>
      </c>
      <c r="H108" s="403"/>
      <c r="I108" s="405"/>
      <c r="J108" s="418"/>
      <c r="L108" s="37" t="s">
        <v>235</v>
      </c>
      <c r="M108" s="29">
        <f>E115*'Control Panel'!$G$31*'Control Panel'!$G$36</f>
        <v>140</v>
      </c>
      <c r="N108" s="29">
        <f>F115*'Control Panel'!$G$32*'Control Panel'!$G$36</f>
        <v>14</v>
      </c>
      <c r="O108" s="29">
        <f>G115*'Control Panel'!$G$33*'Control Panel'!$G$36</f>
        <v>0</v>
      </c>
      <c r="P108" s="36"/>
    </row>
    <row r="109" spans="1:16" ht="15.75" customHeight="1" thickBot="1" x14ac:dyDescent="0.3">
      <c r="B109" s="287"/>
      <c r="D109" s="88" t="str">
        <f>'Control Panel'!$E$36</f>
        <v>Yes</v>
      </c>
      <c r="E109" s="81">
        <f>COUNTIFS('Customer Portal'!$C:$C,'Control Panel'!$F$31,'Customer Portal'!$AB:$AB,'Control Panel'!$F$36)</f>
        <v>0</v>
      </c>
      <c r="F109" s="82">
        <f>COUNTIFS('Customer Portal'!$C:$C,'Control Panel'!$F$32,'Customer Portal'!$AB:$AB,'Control Panel'!$F$36)</f>
        <v>0</v>
      </c>
      <c r="G109" s="83">
        <f>COUNTIFS('Customer Portal'!$C:$C,'Control Panel'!$F$33,'Customer Portal'!$AB:$AB,'Control Panel'!$F$36)</f>
        <v>0</v>
      </c>
      <c r="H109" s="71">
        <f>SUM(E109:G109)</f>
        <v>0</v>
      </c>
      <c r="I109" s="136">
        <f>COUNTIFS('Customer Portal'!$G:$G,"&lt;&gt;",'Customer Portal'!$AB:$AB,'Control Panel'!$F$36)</f>
        <v>0</v>
      </c>
      <c r="J109" s="72"/>
      <c r="L109" s="37" t="str">
        <f>'Control Panel'!$F$36</f>
        <v>Y</v>
      </c>
      <c r="M109" s="29">
        <f>E109*'Control Panel'!$G$31*'Control Panel'!$G$36</f>
        <v>0</v>
      </c>
      <c r="N109" s="29">
        <f>F109*'Control Panel'!$G$32*'Control Panel'!$G$36</f>
        <v>0</v>
      </c>
      <c r="O109" s="29">
        <f>G109*'Control Panel'!$G$33*'Control Panel'!$G$36</f>
        <v>0</v>
      </c>
      <c r="P109" s="36"/>
    </row>
    <row r="110" spans="1:16" ht="15.75" customHeight="1" thickBot="1" x14ac:dyDescent="0.3">
      <c r="B110" s="287"/>
      <c r="D110" s="68" t="str">
        <f>'Control Panel'!$E$37</f>
        <v>Reporting</v>
      </c>
      <c r="E110" s="78">
        <f>COUNTIFS('Customer Portal'!$C:$C,'Control Panel'!$F$31,'Customer Portal'!$AB:$AB,'Control Panel'!$F$37)</f>
        <v>0</v>
      </c>
      <c r="F110" s="79">
        <f>COUNTIFS('Customer Portal'!$C:$C,'Control Panel'!$F$32,'Customer Portal'!$AB:$AB,'Control Panel'!$F$37)</f>
        <v>0</v>
      </c>
      <c r="G110" s="80">
        <f>COUNTIFS('Customer Portal'!$C:$C,'Control Panel'!$F$33,'Customer Portal'!$AB:$AB,'Control Panel'!$F$37)</f>
        <v>0</v>
      </c>
      <c r="H110" s="69">
        <f t="shared" ref="H110:H114" si="10">SUM(E110:G110)</f>
        <v>0</v>
      </c>
      <c r="I110" s="137">
        <f>COUNTIFS('Customer Portal'!$G:$G,"&lt;&gt;",'Customer Portal'!$AB:$AB,'Control Panel'!$F$37)</f>
        <v>0</v>
      </c>
      <c r="J110" s="129"/>
      <c r="L110" s="37" t="str">
        <f>'Control Panel'!$F$37</f>
        <v>R</v>
      </c>
      <c r="M110" s="29">
        <f>E110*'Control Panel'!$G$31*'Control Panel'!$G$37</f>
        <v>0</v>
      </c>
      <c r="N110" s="29">
        <f>F110*'Control Panel'!$G$32*'Control Panel'!$G$37</f>
        <v>0</v>
      </c>
      <c r="O110" s="29">
        <f>G110*'Control Panel'!$G$33*'Control Panel'!$G$37</f>
        <v>0</v>
      </c>
      <c r="P110" s="36"/>
    </row>
    <row r="111" spans="1:16" ht="15.75" customHeight="1" thickBot="1" x14ac:dyDescent="0.3">
      <c r="B111" s="287"/>
      <c r="D111" s="70" t="str">
        <f>'Control Panel'!$E$38</f>
        <v>Third Party</v>
      </c>
      <c r="E111" s="81">
        <f>COUNTIFS('Customer Portal'!$C:$C,'Control Panel'!$F$31,'Customer Portal'!$AB:$AB,'Control Panel'!$F$38)</f>
        <v>0</v>
      </c>
      <c r="F111" s="82">
        <f>COUNTIFS('Customer Portal'!$C:$C,'Control Panel'!$F$32,'Customer Portal'!$AB:$AB,'Control Panel'!$F$38)</f>
        <v>0</v>
      </c>
      <c r="G111" s="83">
        <f>COUNTIFS('Customer Portal'!$C:$C,'Control Panel'!$F$33,'Customer Portal'!$AB:$AB,'Control Panel'!$F$38)</f>
        <v>0</v>
      </c>
      <c r="H111" s="71">
        <f t="shared" si="10"/>
        <v>0</v>
      </c>
      <c r="I111" s="136">
        <f>COUNTIFS('Customer Portal'!$G:$G,"&lt;&gt;",'Customer Portal'!$AB:$AB,'Control Panel'!$F$38)</f>
        <v>0</v>
      </c>
      <c r="J111" s="129"/>
      <c r="L111" s="37" t="str">
        <f>'Control Panel'!$F$38</f>
        <v>T</v>
      </c>
      <c r="M111" s="29">
        <f>E111*'Control Panel'!$G$31*'Control Panel'!$G$38</f>
        <v>0</v>
      </c>
      <c r="N111" s="29">
        <f>F111*'Control Panel'!$G$32*'Control Panel'!$G$38</f>
        <v>0</v>
      </c>
      <c r="O111" s="29">
        <f>G111*'Control Panel'!$G$33*'Control Panel'!$G$38</f>
        <v>0</v>
      </c>
      <c r="P111" s="36"/>
    </row>
    <row r="112" spans="1:16" ht="15.75" customHeight="1" thickBot="1" x14ac:dyDescent="0.3">
      <c r="A112" s="21" t="s">
        <v>236</v>
      </c>
      <c r="B112" s="150"/>
      <c r="D112" s="73" t="str">
        <f>'Control Panel'!$E$39</f>
        <v>Modification</v>
      </c>
      <c r="E112" s="78">
        <f>COUNTIFS('Customer Portal'!$C:$C,'Control Panel'!$F$31,'Customer Portal'!$AB:$AB,'Control Panel'!$F$39)</f>
        <v>0</v>
      </c>
      <c r="F112" s="79">
        <f>COUNTIFS('Customer Portal'!$C:$C,'Control Panel'!$F$32,'Customer Portal'!$AB:$AB,'Control Panel'!$F$39)</f>
        <v>0</v>
      </c>
      <c r="G112" s="80">
        <f>COUNTIFS('Customer Portal'!$C:$C,'Control Panel'!$F$33,'Customer Portal'!$AB:$AB,'Control Panel'!$F$39)</f>
        <v>0</v>
      </c>
      <c r="H112" s="69">
        <f t="shared" si="10"/>
        <v>0</v>
      </c>
      <c r="I112" s="137">
        <f>COUNTIFS('Customer Portal'!$G:$G,"&lt;&gt;",'Customer Portal'!$AB:$AB,'Control Panel'!$F$39)</f>
        <v>0</v>
      </c>
      <c r="J112" s="129"/>
      <c r="L112" s="37" t="str">
        <f>'Control Panel'!$F$39</f>
        <v>M</v>
      </c>
      <c r="M112" s="29">
        <f>E112*'Control Panel'!$G$31*'Control Panel'!$G$39</f>
        <v>0</v>
      </c>
      <c r="N112" s="29">
        <f>F112*'Control Panel'!$G$32*'Control Panel'!$G$39</f>
        <v>0</v>
      </c>
      <c r="O112" s="29">
        <f>G112*'Control Panel'!$G$33*'Control Panel'!$G$39</f>
        <v>0</v>
      </c>
      <c r="P112" s="36"/>
    </row>
    <row r="113" spans="1:16" ht="15.75" customHeight="1" thickBot="1" x14ac:dyDescent="0.3">
      <c r="A113" s="22" t="s">
        <v>237</v>
      </c>
      <c r="B113" s="151"/>
      <c r="D113" s="74" t="str">
        <f>'Control Panel'!$E$40</f>
        <v>Future</v>
      </c>
      <c r="E113" s="81">
        <f>COUNTIFS('Customer Portal'!$C:$C,'Control Panel'!$F$31,'Customer Portal'!$AB:$AB,'Control Panel'!$F$40)</f>
        <v>0</v>
      </c>
      <c r="F113" s="82">
        <f>COUNTIFS('Customer Portal'!$C:$C,'Control Panel'!$F$32,'Customer Portal'!$AB:$AB,'Control Panel'!$F$40)</f>
        <v>0</v>
      </c>
      <c r="G113" s="83">
        <f>COUNTIFS('Customer Portal'!$C:$C,'Control Panel'!$F$33,'Customer Portal'!$AB:$AB,'Control Panel'!$F$40)</f>
        <v>0</v>
      </c>
      <c r="H113" s="71">
        <f t="shared" si="10"/>
        <v>0</v>
      </c>
      <c r="I113" s="136">
        <f>COUNTIFS('Customer Portal'!$G:$G,"&lt;&gt;",'Customer Portal'!$AB:$AB,'Control Panel'!$F$40)</f>
        <v>0</v>
      </c>
      <c r="J113" s="129"/>
      <c r="L113" s="37" t="str">
        <f>'Control Panel'!$F$40</f>
        <v>F</v>
      </c>
      <c r="M113" s="29">
        <f>E113*'Control Panel'!$G$31*'Control Panel'!$G$40</f>
        <v>0</v>
      </c>
      <c r="N113" s="29">
        <f>F113*'Control Panel'!$G$32*'Control Panel'!$G$40</f>
        <v>0</v>
      </c>
      <c r="O113" s="29">
        <f>G113*'Control Panel'!$G$33*'Control Panel'!$G$40</f>
        <v>0</v>
      </c>
      <c r="P113" s="36"/>
    </row>
    <row r="114" spans="1:16" ht="15.75" customHeight="1" thickBot="1" x14ac:dyDescent="0.3">
      <c r="A114" s="25" t="str">
        <f>IF('Customer Portal'!$AC$12&gt;0,"Yes","No")</f>
        <v>No</v>
      </c>
      <c r="B114" s="152">
        <f>IF(A114="Yes",1,0)</f>
        <v>0</v>
      </c>
      <c r="D114" s="87" t="str">
        <f>'Control Panel'!$E$41</f>
        <v>Not Available</v>
      </c>
      <c r="E114" s="78">
        <f>COUNTIFS('Customer Portal'!$C:$C,'Control Panel'!$F$31,'Customer Portal'!$AB:$AB,'Control Panel'!$F$41)</f>
        <v>35</v>
      </c>
      <c r="F114" s="79">
        <f>COUNTIFS('Customer Portal'!$C:$C,'Control Panel'!$F$32,'Customer Portal'!$AB:$AB,'Control Panel'!$F$41)</f>
        <v>7</v>
      </c>
      <c r="G114" s="80">
        <f>COUNTIFS('Customer Portal'!$C:$C,'Control Panel'!$F$33,'Customer Portal'!$AB:$AB,'Control Panel'!$F$41)</f>
        <v>0</v>
      </c>
      <c r="H114" s="69">
        <f t="shared" si="10"/>
        <v>42</v>
      </c>
      <c r="I114" s="137">
        <f>COUNTIFS('Customer Portal'!$G:$G,"&lt;&gt;",'Customer Portal'!$AB:$AB,'Control Panel'!$F$41)</f>
        <v>0</v>
      </c>
      <c r="J114" s="129"/>
      <c r="L114" s="37" t="str">
        <f>'Control Panel'!$F$41</f>
        <v>N</v>
      </c>
      <c r="M114" s="29">
        <f>E114*'Control Panel'!$G$31*'Control Panel'!$G$41</f>
        <v>0</v>
      </c>
      <c r="N114" s="29">
        <f>F114*'Control Panel'!$G$32*'Control Panel'!$G$41</f>
        <v>0</v>
      </c>
      <c r="O114" s="29">
        <f>G114*'Control Panel'!$G$33*'Control Panel'!$G$41</f>
        <v>0</v>
      </c>
      <c r="P114" s="36"/>
    </row>
    <row r="115" spans="1:16" ht="15.75" customHeight="1" thickBot="1" x14ac:dyDescent="0.3">
      <c r="B115" s="287"/>
      <c r="D115" s="84" t="str">
        <f>$D$93</f>
        <v>Total:</v>
      </c>
      <c r="E115" s="85">
        <f>SUM(E109:E114)</f>
        <v>35</v>
      </c>
      <c r="F115" s="85">
        <f>SUM(F109:F114)</f>
        <v>7</v>
      </c>
      <c r="G115" s="85">
        <f>SUM(G109:G114)</f>
        <v>0</v>
      </c>
      <c r="H115" s="86">
        <f>SUM(H109:H114)</f>
        <v>42</v>
      </c>
      <c r="I115" s="86">
        <f>SUM(I109:I114)</f>
        <v>0</v>
      </c>
      <c r="J115" s="154"/>
      <c r="L115" s="37" t="str">
        <f>D115</f>
        <v>Total:</v>
      </c>
      <c r="M115" s="29">
        <f>SUM(M109:M114)</f>
        <v>0</v>
      </c>
      <c r="N115" s="29">
        <f>SUM(N109:N114)</f>
        <v>0</v>
      </c>
      <c r="O115" s="29">
        <f>SUM(O109:O114)</f>
        <v>0</v>
      </c>
      <c r="P115" s="36"/>
    </row>
    <row r="116" spans="1:16" ht="15.75" customHeight="1" thickBot="1" x14ac:dyDescent="0.3">
      <c r="B116" s="287"/>
      <c r="D116" s="59"/>
      <c r="H116" s="4"/>
      <c r="L116" s="29" t="s">
        <v>239</v>
      </c>
      <c r="M116" s="38">
        <f t="shared" ref="M116:O116" si="11">IF(M108=0,"NA",M115/M108)</f>
        <v>0</v>
      </c>
      <c r="N116" s="38">
        <f t="shared" si="11"/>
        <v>0</v>
      </c>
      <c r="O116" s="38" t="str">
        <f t="shared" si="11"/>
        <v>NA</v>
      </c>
      <c r="P116" s="36"/>
    </row>
    <row r="117" spans="1:16" ht="15.75" customHeight="1" thickBot="1" x14ac:dyDescent="0.3">
      <c r="B117" s="287"/>
      <c r="D117" s="397" t="str">
        <f>'Control Panel'!F50&amp;" - "&amp;'Control Panel'!E50</f>
        <v>4.5 - Delinquency</v>
      </c>
      <c r="E117" s="398"/>
      <c r="F117" s="398"/>
      <c r="G117" s="19"/>
      <c r="H117" s="19"/>
      <c r="I117" s="19" t="str">
        <f>$I$84</f>
        <v xml:space="preserve">Overall Compliance: </v>
      </c>
      <c r="J117" s="20" t="str">
        <f>IF(SUM(M126:O126)=0,"N/A",SUM(M126:O126)/SUM(M119:O119))</f>
        <v>N/A</v>
      </c>
      <c r="L117" s="29"/>
      <c r="M117" s="29"/>
      <c r="N117" s="29"/>
      <c r="O117" s="29"/>
      <c r="P117" s="36"/>
    </row>
    <row r="118" spans="1:16" ht="15.75" customHeight="1" thickBot="1" x14ac:dyDescent="0.3">
      <c r="B118" s="287"/>
      <c r="D118" s="399" t="str">
        <f>$D$85</f>
        <v>Availability</v>
      </c>
      <c r="E118" s="401" t="str">
        <f>$E$85</f>
        <v>Priority</v>
      </c>
      <c r="F118" s="401"/>
      <c r="G118" s="401"/>
      <c r="H118" s="402" t="str">
        <f>$H$85</f>
        <v>Total</v>
      </c>
      <c r="I118" s="404" t="str">
        <f>$I$85</f>
        <v>Comments</v>
      </c>
      <c r="J118" s="417" t="str">
        <f>$J$85</f>
        <v>Availability by Type</v>
      </c>
      <c r="L118" s="29"/>
      <c r="M118" s="37" t="str">
        <f>'Control Panel'!$F$31</f>
        <v>R</v>
      </c>
      <c r="N118" s="37" t="str">
        <f>'Control Panel'!$F$32</f>
        <v>D</v>
      </c>
      <c r="O118" s="37" t="str">
        <f>'Control Panel'!$F$33</f>
        <v>O</v>
      </c>
      <c r="P118" s="36"/>
    </row>
    <row r="119" spans="1:16" ht="15.75" customHeight="1" thickBot="1" x14ac:dyDescent="0.3">
      <c r="B119" s="287"/>
      <c r="D119" s="400"/>
      <c r="E119" s="75" t="str">
        <f>'Control Panel'!$E$31</f>
        <v>Required</v>
      </c>
      <c r="F119" s="76" t="str">
        <f>'Control Panel'!$E$32</f>
        <v>Desired</v>
      </c>
      <c r="G119" s="77" t="str">
        <f>'Control Panel'!$E$33</f>
        <v>Optional</v>
      </c>
      <c r="H119" s="403"/>
      <c r="I119" s="405"/>
      <c r="J119" s="418"/>
      <c r="L119" s="37" t="s">
        <v>235</v>
      </c>
      <c r="M119" s="29">
        <f>E126*'Control Panel'!$G$31*'Control Panel'!$G$36</f>
        <v>136</v>
      </c>
      <c r="N119" s="29">
        <f>F126*'Control Panel'!$G$32*'Control Panel'!$G$36</f>
        <v>2</v>
      </c>
      <c r="O119" s="29">
        <f>G126*'Control Panel'!$G$33*'Control Panel'!$G$36</f>
        <v>1</v>
      </c>
      <c r="P119" s="36"/>
    </row>
    <row r="120" spans="1:16" ht="15.75" customHeight="1" thickBot="1" x14ac:dyDescent="0.3">
      <c r="B120" s="287"/>
      <c r="D120" s="88" t="str">
        <f>'Control Panel'!$E$36</f>
        <v>Yes</v>
      </c>
      <c r="E120" s="81">
        <f>COUNTIFS(Delinquency!$C:$C,'Control Panel'!$F$31,Delinquency!$AB:$AB,'Control Panel'!$F$36)</f>
        <v>0</v>
      </c>
      <c r="F120" s="82">
        <f>COUNTIFS(Delinquency!$C:$C,'Control Panel'!$F$32,Delinquency!$AB:$AB,'Control Panel'!$F$36)</f>
        <v>0</v>
      </c>
      <c r="G120" s="83">
        <f>COUNTIFS(Delinquency!$C:$C,'Control Panel'!$F$33,Delinquency!$AB:$AB,'Control Panel'!$F$36)</f>
        <v>0</v>
      </c>
      <c r="H120" s="71">
        <f>SUM(E120:G120)</f>
        <v>0</v>
      </c>
      <c r="I120" s="136">
        <f>COUNTIFS(Delinquency!$G:$G,"&lt;&gt;",Delinquency!$AB:$AB,'Control Panel'!$F$36)</f>
        <v>0</v>
      </c>
      <c r="J120" s="72"/>
      <c r="L120" s="37" t="str">
        <f>'Control Panel'!$F$36</f>
        <v>Y</v>
      </c>
      <c r="M120" s="29">
        <f>E120*'Control Panel'!$G$31*'Control Panel'!$G$36</f>
        <v>0</v>
      </c>
      <c r="N120" s="29">
        <f>F120*'Control Panel'!$G$32*'Control Panel'!$G$36</f>
        <v>0</v>
      </c>
      <c r="O120" s="29">
        <f>G120*'Control Panel'!$G$33*'Control Panel'!$G$36</f>
        <v>0</v>
      </c>
      <c r="P120" s="36"/>
    </row>
    <row r="121" spans="1:16" ht="15.75" customHeight="1" thickBot="1" x14ac:dyDescent="0.3">
      <c r="B121" s="287"/>
      <c r="D121" s="68" t="str">
        <f>'Control Panel'!$E$37</f>
        <v>Reporting</v>
      </c>
      <c r="E121" s="78">
        <f>COUNTIFS(Delinquency!$C:$C,'Control Panel'!$F$31,Delinquency!$AB:$AB,'Control Panel'!$F$37)</f>
        <v>0</v>
      </c>
      <c r="F121" s="79">
        <f>COUNTIFS(Delinquency!$C:$C,'Control Panel'!$F$32,Delinquency!$AB:$AB,'Control Panel'!$F$37)</f>
        <v>0</v>
      </c>
      <c r="G121" s="80">
        <f>COUNTIFS(Delinquency!$C:$C,'Control Panel'!$F$33,Delinquency!$AB:$AB,'Control Panel'!$F$37)</f>
        <v>0</v>
      </c>
      <c r="H121" s="69">
        <f t="shared" ref="H121:H125" si="12">SUM(E121:G121)</f>
        <v>0</v>
      </c>
      <c r="I121" s="137">
        <f>COUNTIFS(Delinquency!$G:$G,"&lt;&gt;",Delinquency!$AB:$AB,'Control Panel'!$F$37)</f>
        <v>0</v>
      </c>
      <c r="J121" s="129"/>
      <c r="L121" s="37" t="str">
        <f>'Control Panel'!$F$37</f>
        <v>R</v>
      </c>
      <c r="M121" s="29">
        <f>E121*'Control Panel'!$G$31*'Control Panel'!$G$37</f>
        <v>0</v>
      </c>
      <c r="N121" s="29">
        <f>F121*'Control Panel'!$G$32*'Control Panel'!$G$37</f>
        <v>0</v>
      </c>
      <c r="O121" s="29">
        <f>G121*'Control Panel'!$G$33*'Control Panel'!$G$37</f>
        <v>0</v>
      </c>
      <c r="P121" s="36"/>
    </row>
    <row r="122" spans="1:16" ht="15.75" customHeight="1" thickBot="1" x14ac:dyDescent="0.3">
      <c r="B122" s="287"/>
      <c r="D122" s="70" t="str">
        <f>'Control Panel'!$E$38</f>
        <v>Third Party</v>
      </c>
      <c r="E122" s="81">
        <f>COUNTIFS(Delinquency!$C:$C,'Control Panel'!$F$31,Delinquency!$AB:$AB,'Control Panel'!$F$38)</f>
        <v>0</v>
      </c>
      <c r="F122" s="82">
        <f>COUNTIFS(Delinquency!$C:$C,'Control Panel'!$F$32,Delinquency!$AB:$AB,'Control Panel'!$F$38)</f>
        <v>0</v>
      </c>
      <c r="G122" s="83">
        <f>COUNTIFS(Delinquency!$C:$C,'Control Panel'!$F$33,Delinquency!$AB:$AB,'Control Panel'!$F$38)</f>
        <v>0</v>
      </c>
      <c r="H122" s="71">
        <f t="shared" si="12"/>
        <v>0</v>
      </c>
      <c r="I122" s="136">
        <f>COUNTIFS(Delinquency!$G:$G,"&lt;&gt;",Delinquency!$AB:$AB,'Control Panel'!$F$38)</f>
        <v>0</v>
      </c>
      <c r="J122" s="129"/>
      <c r="L122" s="37" t="str">
        <f>'Control Panel'!$F$38</f>
        <v>T</v>
      </c>
      <c r="M122" s="29">
        <f>E122*'Control Panel'!$G$31*'Control Panel'!$G$38</f>
        <v>0</v>
      </c>
      <c r="N122" s="29">
        <f>F122*'Control Panel'!$G$32*'Control Panel'!$G$38</f>
        <v>0</v>
      </c>
      <c r="O122" s="29">
        <f>G122*'Control Panel'!$G$33*'Control Panel'!$G$38</f>
        <v>0</v>
      </c>
      <c r="P122" s="36"/>
    </row>
    <row r="123" spans="1:16" ht="15.75" customHeight="1" thickBot="1" x14ac:dyDescent="0.3">
      <c r="A123" s="21" t="s">
        <v>236</v>
      </c>
      <c r="B123" s="150"/>
      <c r="D123" s="73" t="str">
        <f>'Control Panel'!$E$39</f>
        <v>Modification</v>
      </c>
      <c r="E123" s="78">
        <f>COUNTIFS(Delinquency!$C:$C,'Control Panel'!$F$31,Delinquency!$AB:$AB,'Control Panel'!$F$39)</f>
        <v>0</v>
      </c>
      <c r="F123" s="79">
        <f>COUNTIFS(Delinquency!$C:$C,'Control Panel'!$F$32,Delinquency!$AB:$AB,'Control Panel'!$F$39)</f>
        <v>0</v>
      </c>
      <c r="G123" s="80">
        <f>COUNTIFS(Delinquency!$C:$C,'Control Panel'!$F$33,Delinquency!$AB:$AB,'Control Panel'!$F$39)</f>
        <v>0</v>
      </c>
      <c r="H123" s="69">
        <f t="shared" si="12"/>
        <v>0</v>
      </c>
      <c r="I123" s="137">
        <f>COUNTIFS(Delinquency!$G:$G,"&lt;&gt;",Delinquency!$AB:$AB,'Control Panel'!$F$39)</f>
        <v>0</v>
      </c>
      <c r="J123" s="129"/>
      <c r="L123" s="37" t="str">
        <f>'Control Panel'!$F$39</f>
        <v>M</v>
      </c>
      <c r="M123" s="29">
        <f>E123*'Control Panel'!$G$31*'Control Panel'!$G$39</f>
        <v>0</v>
      </c>
      <c r="N123" s="29">
        <f>F123*'Control Panel'!$G$32*'Control Panel'!$G$39</f>
        <v>0</v>
      </c>
      <c r="O123" s="29">
        <f>G123*'Control Panel'!$G$33*'Control Panel'!$G$39</f>
        <v>0</v>
      </c>
      <c r="P123" s="36"/>
    </row>
    <row r="124" spans="1:16" ht="15.75" customHeight="1" thickBot="1" x14ac:dyDescent="0.3">
      <c r="A124" s="22" t="s">
        <v>237</v>
      </c>
      <c r="B124" s="151"/>
      <c r="D124" s="74" t="str">
        <f>'Control Panel'!$E$40</f>
        <v>Future</v>
      </c>
      <c r="E124" s="81">
        <f>COUNTIFS(Delinquency!$C:$C,'Control Panel'!$F$31,Delinquency!$AB:$AB,'Control Panel'!$F$40)</f>
        <v>0</v>
      </c>
      <c r="F124" s="82">
        <f>COUNTIFS(Delinquency!$C:$C,'Control Panel'!$F$32,Delinquency!$AB:$AB,'Control Panel'!$F$40)</f>
        <v>0</v>
      </c>
      <c r="G124" s="83">
        <f>COUNTIFS(Delinquency!$C:$C,'Control Panel'!$F$33,Delinquency!$AB:$AB,'Control Panel'!$F$40)</f>
        <v>0</v>
      </c>
      <c r="H124" s="71">
        <f t="shared" si="12"/>
        <v>0</v>
      </c>
      <c r="I124" s="136">
        <f>COUNTIFS(Delinquency!$G:$G,"&lt;&gt;",Delinquency!$AB:$AB,'Control Panel'!$F$40)</f>
        <v>0</v>
      </c>
      <c r="J124" s="129"/>
      <c r="L124" s="37" t="str">
        <f>'Control Panel'!$F$40</f>
        <v>F</v>
      </c>
      <c r="M124" s="29">
        <f>E124*'Control Panel'!$G$31*'Control Panel'!$G$40</f>
        <v>0</v>
      </c>
      <c r="N124" s="29">
        <f>F124*'Control Panel'!$G$32*'Control Panel'!$G$40</f>
        <v>0</v>
      </c>
      <c r="O124" s="29">
        <f>G124*'Control Panel'!$G$33*'Control Panel'!$G$40</f>
        <v>0</v>
      </c>
      <c r="P124" s="36"/>
    </row>
    <row r="125" spans="1:16" ht="15.75" customHeight="1" thickBot="1" x14ac:dyDescent="0.3">
      <c r="A125" s="25" t="str">
        <f>IF(Delinquency!$AC$12&gt;0,"Yes","No")</f>
        <v>No</v>
      </c>
      <c r="B125" s="152">
        <f>IF(A125="Yes",1,0)</f>
        <v>0</v>
      </c>
      <c r="D125" s="87" t="str">
        <f>'Control Panel'!$E$41</f>
        <v>Not Available</v>
      </c>
      <c r="E125" s="78">
        <f>COUNTIFS(Delinquency!$C:$C,'Control Panel'!$F$31,Delinquency!$AB:$AB,'Control Panel'!$F$41)</f>
        <v>34</v>
      </c>
      <c r="F125" s="79">
        <f>COUNTIFS(Delinquency!$C:$C,'Control Panel'!$F$32,Delinquency!$AB:$AB,'Control Panel'!$F$41)</f>
        <v>1</v>
      </c>
      <c r="G125" s="80">
        <f>COUNTIFS(Delinquency!$C:$C,'Control Panel'!$F$33,Delinquency!$AB:$AB,'Control Panel'!$F$41)</f>
        <v>1</v>
      </c>
      <c r="H125" s="69">
        <f t="shared" si="12"/>
        <v>36</v>
      </c>
      <c r="I125" s="137">
        <f>COUNTIFS(Delinquency!$G:$G,"&lt;&gt;",Delinquency!$AB:$AB,'Control Panel'!$F$41)</f>
        <v>0</v>
      </c>
      <c r="J125" s="129"/>
      <c r="L125" s="37" t="str">
        <f>'Control Panel'!$F$41</f>
        <v>N</v>
      </c>
      <c r="M125" s="29">
        <f>E125*'Control Panel'!$G$31*'Control Panel'!$G$41</f>
        <v>0</v>
      </c>
      <c r="N125" s="29">
        <f>F125*'Control Panel'!$G$32*'Control Panel'!$G$41</f>
        <v>0</v>
      </c>
      <c r="O125" s="29">
        <f>G125*'Control Panel'!$G$33*'Control Panel'!$G$41</f>
        <v>0</v>
      </c>
      <c r="P125" s="36"/>
    </row>
    <row r="126" spans="1:16" ht="15.75" customHeight="1" thickBot="1" x14ac:dyDescent="0.3">
      <c r="B126" s="287"/>
      <c r="D126" s="84" t="str">
        <f>$D$93</f>
        <v>Total:</v>
      </c>
      <c r="E126" s="85">
        <f>SUM(E120:E125)</f>
        <v>34</v>
      </c>
      <c r="F126" s="85">
        <f>SUM(F120:F125)</f>
        <v>1</v>
      </c>
      <c r="G126" s="85">
        <f>SUM(G120:G125)</f>
        <v>1</v>
      </c>
      <c r="H126" s="86">
        <f>SUM(H120:H125)</f>
        <v>36</v>
      </c>
      <c r="I126" s="86">
        <f>SUM(I120:I125)</f>
        <v>0</v>
      </c>
      <c r="J126" s="154"/>
      <c r="L126" s="37" t="str">
        <f>D126</f>
        <v>Total:</v>
      </c>
      <c r="M126" s="29">
        <f>SUM(M120:M125)</f>
        <v>0</v>
      </c>
      <c r="N126" s="29">
        <f>SUM(N120:N125)</f>
        <v>0</v>
      </c>
      <c r="O126" s="29">
        <f>SUM(O120:O125)</f>
        <v>0</v>
      </c>
      <c r="P126" s="36"/>
    </row>
    <row r="127" spans="1:16" ht="15.75" customHeight="1" thickBot="1" x14ac:dyDescent="0.3">
      <c r="B127" s="287"/>
      <c r="D127" s="59"/>
      <c r="H127" s="4"/>
      <c r="L127" s="29" t="s">
        <v>239</v>
      </c>
      <c r="M127" s="38">
        <f t="shared" ref="M127:O127" si="13">IF(M119=0,"NA",M126/M119)</f>
        <v>0</v>
      </c>
      <c r="N127" s="38">
        <f t="shared" si="13"/>
        <v>0</v>
      </c>
      <c r="O127" s="38">
        <f t="shared" si="13"/>
        <v>0</v>
      </c>
      <c r="P127" s="36"/>
    </row>
    <row r="128" spans="1:16" ht="15.75" customHeight="1" thickBot="1" x14ac:dyDescent="0.3">
      <c r="B128" s="287"/>
      <c r="D128" s="397" t="str">
        <f>'Control Panel'!F51&amp;" - "&amp;'Control Panel'!E51</f>
        <v>4.6 - Device Management</v>
      </c>
      <c r="E128" s="398"/>
      <c r="F128" s="398"/>
      <c r="G128" s="19"/>
      <c r="H128" s="19"/>
      <c r="I128" s="19" t="str">
        <f>$I$84</f>
        <v xml:space="preserve">Overall Compliance: </v>
      </c>
      <c r="J128" s="20" t="str">
        <f>IF(SUM(M137:O137)=0,"N/A",SUM(M137:O137)/SUM(M130:O130))</f>
        <v>N/A</v>
      </c>
      <c r="L128" s="29"/>
      <c r="M128" s="29"/>
      <c r="N128" s="29"/>
      <c r="O128" s="29"/>
      <c r="P128" s="36"/>
    </row>
    <row r="129" spans="1:16" ht="15.75" customHeight="1" thickBot="1" x14ac:dyDescent="0.3">
      <c r="B129" s="287"/>
      <c r="D129" s="399" t="str">
        <f>$D$85</f>
        <v>Availability</v>
      </c>
      <c r="E129" s="401" t="str">
        <f>$E$85</f>
        <v>Priority</v>
      </c>
      <c r="F129" s="401"/>
      <c r="G129" s="401"/>
      <c r="H129" s="402" t="str">
        <f>$H$85</f>
        <v>Total</v>
      </c>
      <c r="I129" s="404" t="str">
        <f>$I$85</f>
        <v>Comments</v>
      </c>
      <c r="J129" s="417" t="str">
        <f>$J$85</f>
        <v>Availability by Type</v>
      </c>
      <c r="L129" s="29"/>
      <c r="M129" s="37" t="str">
        <f>'Control Panel'!$F$31</f>
        <v>R</v>
      </c>
      <c r="N129" s="37" t="str">
        <f>'Control Panel'!$F$32</f>
        <v>D</v>
      </c>
      <c r="O129" s="37" t="str">
        <f>'Control Panel'!$F$33</f>
        <v>O</v>
      </c>
      <c r="P129" s="36"/>
    </row>
    <row r="130" spans="1:16" ht="15.75" customHeight="1" thickBot="1" x14ac:dyDescent="0.3">
      <c r="B130" s="287"/>
      <c r="D130" s="400"/>
      <c r="E130" s="75" t="str">
        <f>'Control Panel'!$E$31</f>
        <v>Required</v>
      </c>
      <c r="F130" s="76" t="str">
        <f>'Control Panel'!$E$32</f>
        <v>Desired</v>
      </c>
      <c r="G130" s="77" t="str">
        <f>'Control Panel'!$E$33</f>
        <v>Optional</v>
      </c>
      <c r="H130" s="403"/>
      <c r="I130" s="405"/>
      <c r="J130" s="418"/>
      <c r="L130" s="37" t="s">
        <v>235</v>
      </c>
      <c r="M130" s="29">
        <f>E137*'Control Panel'!$G$31*'Control Panel'!$G$36</f>
        <v>176</v>
      </c>
      <c r="N130" s="29">
        <f>F137*'Control Panel'!$G$32*'Control Panel'!$G$36</f>
        <v>2</v>
      </c>
      <c r="O130" s="29">
        <f>G137*'Control Panel'!$G$33*'Control Panel'!$G$36</f>
        <v>2</v>
      </c>
      <c r="P130" s="36"/>
    </row>
    <row r="131" spans="1:16" ht="15.75" customHeight="1" thickBot="1" x14ac:dyDescent="0.3">
      <c r="B131" s="287"/>
      <c r="D131" s="88" t="str">
        <f>'Control Panel'!$E$36</f>
        <v>Yes</v>
      </c>
      <c r="E131" s="81">
        <f>COUNTIFS('Device Management'!$C:$C,'Control Panel'!$F$31,'Device Management'!$AB:$AB,'Control Panel'!$F$36)</f>
        <v>0</v>
      </c>
      <c r="F131" s="82">
        <f>COUNTIFS('Device Management'!$C:$C,'Control Panel'!$F$32,'Device Management'!$AB:$AB,'Control Panel'!$F$36)</f>
        <v>0</v>
      </c>
      <c r="G131" s="83">
        <f>COUNTIFS('Device Management'!$C:$C,'Control Panel'!$F$33,'Device Management'!$AB:$AB,'Control Panel'!$F$36)</f>
        <v>0</v>
      </c>
      <c r="H131" s="71">
        <f>SUM(E131:G131)</f>
        <v>0</v>
      </c>
      <c r="I131" s="136">
        <f>COUNTIFS('Device Management'!$G:$G,"&lt;&gt;",'Device Management'!$AB:$AB,'Control Panel'!$F$36)</f>
        <v>0</v>
      </c>
      <c r="J131" s="72"/>
      <c r="L131" s="37" t="str">
        <f>'Control Panel'!$F$36</f>
        <v>Y</v>
      </c>
      <c r="M131" s="29">
        <f>E131*'Control Panel'!$G$31*'Control Panel'!$G$36</f>
        <v>0</v>
      </c>
      <c r="N131" s="29">
        <f>F131*'Control Panel'!$G$32*'Control Panel'!$G$36</f>
        <v>0</v>
      </c>
      <c r="O131" s="29">
        <f>G131*'Control Panel'!$G$33*'Control Panel'!$G$36</f>
        <v>0</v>
      </c>
      <c r="P131" s="36"/>
    </row>
    <row r="132" spans="1:16" ht="15.75" customHeight="1" thickBot="1" x14ac:dyDescent="0.3">
      <c r="B132" s="287"/>
      <c r="D132" s="68" t="str">
        <f>'Control Panel'!$E$37</f>
        <v>Reporting</v>
      </c>
      <c r="E132" s="78">
        <f>COUNTIFS('Device Management'!$C:$C,'Control Panel'!$F$31,'Device Management'!$AB:$AB,'Control Panel'!$F$37)</f>
        <v>0</v>
      </c>
      <c r="F132" s="79">
        <f>COUNTIFS('Device Management'!$C:$C,'Control Panel'!$F$32,'Device Management'!$AB:$AB,'Control Panel'!$F$37)</f>
        <v>0</v>
      </c>
      <c r="G132" s="80">
        <f>COUNTIFS('Device Management'!$C:$C,'Control Panel'!$F$33,'Device Management'!$AB:$AB,'Control Panel'!$F$37)</f>
        <v>0</v>
      </c>
      <c r="H132" s="69">
        <f t="shared" ref="H132:H136" si="14">SUM(E132:G132)</f>
        <v>0</v>
      </c>
      <c r="I132" s="137">
        <f>COUNTIFS('Device Management'!$G:$G,"&lt;&gt;",'Device Management'!$AB:$AB,'Control Panel'!$F$37)</f>
        <v>0</v>
      </c>
      <c r="J132" s="129"/>
      <c r="L132" s="37" t="str">
        <f>'Control Panel'!$F$37</f>
        <v>R</v>
      </c>
      <c r="M132" s="29">
        <f>E132*'Control Panel'!$G$31*'Control Panel'!$G$37</f>
        <v>0</v>
      </c>
      <c r="N132" s="29">
        <f>F132*'Control Panel'!$G$32*'Control Panel'!$G$37</f>
        <v>0</v>
      </c>
      <c r="O132" s="29">
        <f>G132*'Control Panel'!$G$33*'Control Panel'!$G$37</f>
        <v>0</v>
      </c>
      <c r="P132" s="36"/>
    </row>
    <row r="133" spans="1:16" ht="15.75" customHeight="1" thickBot="1" x14ac:dyDescent="0.3">
      <c r="B133" s="287"/>
      <c r="D133" s="70" t="str">
        <f>'Control Panel'!$E$38</f>
        <v>Third Party</v>
      </c>
      <c r="E133" s="81">
        <f>COUNTIFS('Device Management'!$C:$C,'Control Panel'!$F$31,'Device Management'!$AB:$AB,'Control Panel'!$F$38)</f>
        <v>0</v>
      </c>
      <c r="F133" s="82">
        <f>COUNTIFS('Device Management'!$C:$C,'Control Panel'!$F$32,'Device Management'!$AB:$AB,'Control Panel'!$F$38)</f>
        <v>0</v>
      </c>
      <c r="G133" s="83">
        <f>COUNTIFS('Device Management'!$C:$C,'Control Panel'!$F$33,'Device Management'!$AB:$AB,'Control Panel'!$F$38)</f>
        <v>0</v>
      </c>
      <c r="H133" s="71">
        <f t="shared" si="14"/>
        <v>0</v>
      </c>
      <c r="I133" s="136">
        <f>COUNTIFS('Device Management'!$G:$G,"&lt;&gt;",'Device Management'!$AB:$AB,'Control Panel'!$F$38)</f>
        <v>0</v>
      </c>
      <c r="J133" s="129"/>
      <c r="L133" s="37" t="str">
        <f>'Control Panel'!$F$38</f>
        <v>T</v>
      </c>
      <c r="M133" s="29">
        <f>E133*'Control Panel'!$G$31*'Control Panel'!$G$38</f>
        <v>0</v>
      </c>
      <c r="N133" s="29">
        <f>F133*'Control Panel'!$G$32*'Control Panel'!$G$38</f>
        <v>0</v>
      </c>
      <c r="O133" s="29">
        <f>G133*'Control Panel'!$G$33*'Control Panel'!$G$38</f>
        <v>0</v>
      </c>
      <c r="P133" s="36"/>
    </row>
    <row r="134" spans="1:16" ht="15.75" customHeight="1" thickBot="1" x14ac:dyDescent="0.3">
      <c r="A134" s="21" t="s">
        <v>236</v>
      </c>
      <c r="B134" s="150"/>
      <c r="D134" s="73" t="str">
        <f>'Control Panel'!$E$39</f>
        <v>Modification</v>
      </c>
      <c r="E134" s="78">
        <f>COUNTIFS('Device Management'!$C:$C,'Control Panel'!$F$31,'Device Management'!$AB:$AB,'Control Panel'!$F$39)</f>
        <v>0</v>
      </c>
      <c r="F134" s="79">
        <f>COUNTIFS('Device Management'!$C:$C,'Control Panel'!$F$32,'Device Management'!$AB:$AB,'Control Panel'!$F$39)</f>
        <v>0</v>
      </c>
      <c r="G134" s="80">
        <f>COUNTIFS('Device Management'!$C:$C,'Control Panel'!$F$33,'Device Management'!$AB:$AB,'Control Panel'!$F$39)</f>
        <v>0</v>
      </c>
      <c r="H134" s="69">
        <f t="shared" si="14"/>
        <v>0</v>
      </c>
      <c r="I134" s="137">
        <f>COUNTIFS('Device Management'!$G:$G,"&lt;&gt;",'Device Management'!$AB:$AB,'Control Panel'!$F$39)</f>
        <v>0</v>
      </c>
      <c r="J134" s="129"/>
      <c r="L134" s="37" t="str">
        <f>'Control Panel'!$F$39</f>
        <v>M</v>
      </c>
      <c r="M134" s="29">
        <f>E134*'Control Panel'!$G$31*'Control Panel'!$G$39</f>
        <v>0</v>
      </c>
      <c r="N134" s="29">
        <f>F134*'Control Panel'!$G$32*'Control Panel'!$G$39</f>
        <v>0</v>
      </c>
      <c r="O134" s="29">
        <f>G134*'Control Panel'!$G$33*'Control Panel'!$G$39</f>
        <v>0</v>
      </c>
      <c r="P134" s="36"/>
    </row>
    <row r="135" spans="1:16" ht="15.75" customHeight="1" thickBot="1" x14ac:dyDescent="0.3">
      <c r="A135" s="22" t="s">
        <v>237</v>
      </c>
      <c r="B135" s="151"/>
      <c r="D135" s="74" t="str">
        <f>'Control Panel'!$E$40</f>
        <v>Future</v>
      </c>
      <c r="E135" s="81">
        <f>COUNTIFS('Device Management'!$C:$C,'Control Panel'!$F$31,'Device Management'!$AB:$AB,'Control Panel'!$F$40)</f>
        <v>0</v>
      </c>
      <c r="F135" s="82">
        <f>COUNTIFS('Device Management'!$C:$C,'Control Panel'!$F$32,'Device Management'!$AB:$AB,'Control Panel'!$F$40)</f>
        <v>0</v>
      </c>
      <c r="G135" s="83">
        <f>COUNTIFS('Device Management'!$C:$C,'Control Panel'!$F$33,'Device Management'!$AB:$AB,'Control Panel'!$F$40)</f>
        <v>0</v>
      </c>
      <c r="H135" s="71">
        <f t="shared" si="14"/>
        <v>0</v>
      </c>
      <c r="I135" s="136">
        <f>COUNTIFS('Device Management'!$G:$G,"&lt;&gt;",'Device Management'!$AB:$AB,'Control Panel'!$F$40)</f>
        <v>0</v>
      </c>
      <c r="J135" s="129"/>
      <c r="L135" s="37" t="str">
        <f>'Control Panel'!$F$40</f>
        <v>F</v>
      </c>
      <c r="M135" s="29">
        <f>E135*'Control Panel'!$G$31*'Control Panel'!$G$40</f>
        <v>0</v>
      </c>
      <c r="N135" s="29">
        <f>F135*'Control Panel'!$G$32*'Control Panel'!$G$40</f>
        <v>0</v>
      </c>
      <c r="O135" s="29">
        <f>G135*'Control Panel'!$G$33*'Control Panel'!$G$40</f>
        <v>0</v>
      </c>
      <c r="P135" s="36"/>
    </row>
    <row r="136" spans="1:16" ht="15.75" customHeight="1" thickBot="1" x14ac:dyDescent="0.3">
      <c r="A136" s="25" t="str">
        <f>IF('Device Management'!$AC$12&gt;0,"Yes","No")</f>
        <v>No</v>
      </c>
      <c r="B136" s="152">
        <f>IF(A136="Yes",1,0)</f>
        <v>0</v>
      </c>
      <c r="D136" s="87" t="str">
        <f>'Control Panel'!$E$41</f>
        <v>Not Available</v>
      </c>
      <c r="E136" s="78">
        <f>COUNTIFS('Device Management'!$C:$C,'Control Panel'!$F$31,'Device Management'!$AB:$AB,'Control Panel'!$F$41)</f>
        <v>44</v>
      </c>
      <c r="F136" s="79">
        <f>COUNTIFS('Device Management'!$C:$C,'Control Panel'!$F$32,'Device Management'!$AB:$AB,'Control Panel'!$F$41)</f>
        <v>1</v>
      </c>
      <c r="G136" s="80">
        <f>COUNTIFS('Device Management'!$C:$C,'Control Panel'!$F$33,'Device Management'!$AB:$AB,'Control Panel'!$F$41)</f>
        <v>2</v>
      </c>
      <c r="H136" s="69">
        <f t="shared" si="14"/>
        <v>47</v>
      </c>
      <c r="I136" s="137">
        <f>COUNTIFS('Device Management'!$G:$G,"&lt;&gt;",'Device Management'!$AB:$AB,'Control Panel'!$F$41)</f>
        <v>0</v>
      </c>
      <c r="J136" s="129"/>
      <c r="L136" s="37" t="str">
        <f>'Control Panel'!$F$41</f>
        <v>N</v>
      </c>
      <c r="M136" s="29">
        <f>E136*'Control Panel'!$G$31*'Control Panel'!$G$41</f>
        <v>0</v>
      </c>
      <c r="N136" s="29">
        <f>F136*'Control Panel'!$G$32*'Control Panel'!$G$41</f>
        <v>0</v>
      </c>
      <c r="O136" s="29">
        <f>G136*'Control Panel'!$G$33*'Control Panel'!$G$41</f>
        <v>0</v>
      </c>
      <c r="P136" s="36"/>
    </row>
    <row r="137" spans="1:16" ht="15.75" customHeight="1" thickBot="1" x14ac:dyDescent="0.3">
      <c r="B137" s="287"/>
      <c r="D137" s="84" t="str">
        <f>$D$93</f>
        <v>Total:</v>
      </c>
      <c r="E137" s="85">
        <f>SUM(E131:E136)</f>
        <v>44</v>
      </c>
      <c r="F137" s="85">
        <f>SUM(F131:F136)</f>
        <v>1</v>
      </c>
      <c r="G137" s="85">
        <f>SUM(G131:G136)</f>
        <v>2</v>
      </c>
      <c r="H137" s="86">
        <f>SUM(H131:H136)</f>
        <v>47</v>
      </c>
      <c r="I137" s="86">
        <f>SUM(I131:I136)</f>
        <v>0</v>
      </c>
      <c r="J137" s="154"/>
      <c r="L137" s="37" t="str">
        <f>D137</f>
        <v>Total:</v>
      </c>
      <c r="M137" s="29">
        <f>SUM(M131:M136)</f>
        <v>0</v>
      </c>
      <c r="N137" s="29">
        <f>SUM(N131:N136)</f>
        <v>0</v>
      </c>
      <c r="O137" s="29">
        <f>SUM(O131:O136)</f>
        <v>0</v>
      </c>
      <c r="P137" s="36"/>
    </row>
    <row r="138" spans="1:16" ht="15.75" customHeight="1" thickBot="1" x14ac:dyDescent="0.3">
      <c r="B138" s="287"/>
      <c r="D138" s="59"/>
      <c r="H138" s="4"/>
      <c r="L138" s="29" t="s">
        <v>239</v>
      </c>
      <c r="M138" s="38">
        <f t="shared" ref="M138:O138" si="15">IF(M130=0,"NA",M137/M130)</f>
        <v>0</v>
      </c>
      <c r="N138" s="38">
        <f t="shared" si="15"/>
        <v>0</v>
      </c>
      <c r="O138" s="38">
        <f t="shared" si="15"/>
        <v>0</v>
      </c>
      <c r="P138" s="36"/>
    </row>
    <row r="139" spans="1:16" ht="15.75" customHeight="1" thickBot="1" x14ac:dyDescent="0.3">
      <c r="B139" s="287"/>
      <c r="D139" s="397" t="str">
        <f>'Control Panel'!F52&amp;" - "&amp;'Control Panel'!E52</f>
        <v>4.7 - General and Technical</v>
      </c>
      <c r="E139" s="398"/>
      <c r="F139" s="398"/>
      <c r="G139" s="19"/>
      <c r="H139" s="19"/>
      <c r="I139" s="19" t="str">
        <f>$I$84</f>
        <v xml:space="preserve">Overall Compliance: </v>
      </c>
      <c r="J139" s="20" t="str">
        <f>IF(SUM(M148:O148)=0,"N/A",SUM(M148:O148)/SUM(M141:O141))</f>
        <v>N/A</v>
      </c>
      <c r="L139" s="29"/>
      <c r="M139" s="29"/>
      <c r="N139" s="29"/>
      <c r="O139" s="29"/>
      <c r="P139" s="36"/>
    </row>
    <row r="140" spans="1:16" ht="15.75" customHeight="1" thickBot="1" x14ac:dyDescent="0.3">
      <c r="B140" s="287"/>
      <c r="D140" s="399" t="str">
        <f>$D$85</f>
        <v>Availability</v>
      </c>
      <c r="E140" s="401" t="str">
        <f>$E$85</f>
        <v>Priority</v>
      </c>
      <c r="F140" s="401"/>
      <c r="G140" s="401"/>
      <c r="H140" s="402" t="str">
        <f>$H$85</f>
        <v>Total</v>
      </c>
      <c r="I140" s="404" t="str">
        <f>$I$85</f>
        <v>Comments</v>
      </c>
      <c r="J140" s="417" t="str">
        <f>$J$85</f>
        <v>Availability by Type</v>
      </c>
      <c r="L140" s="29"/>
      <c r="M140" s="37" t="str">
        <f>'Control Panel'!$F$31</f>
        <v>R</v>
      </c>
      <c r="N140" s="37" t="str">
        <f>'Control Panel'!$F$32</f>
        <v>D</v>
      </c>
      <c r="O140" s="37" t="str">
        <f>'Control Panel'!$F$33</f>
        <v>O</v>
      </c>
      <c r="P140" s="36"/>
    </row>
    <row r="141" spans="1:16" ht="15.75" customHeight="1" thickBot="1" x14ac:dyDescent="0.3">
      <c r="B141" s="287"/>
      <c r="D141" s="400"/>
      <c r="E141" s="75" t="str">
        <f>'Control Panel'!$E$31</f>
        <v>Required</v>
      </c>
      <c r="F141" s="76" t="str">
        <f>'Control Panel'!$E$32</f>
        <v>Desired</v>
      </c>
      <c r="G141" s="77" t="str">
        <f>'Control Panel'!$E$33</f>
        <v>Optional</v>
      </c>
      <c r="H141" s="403"/>
      <c r="I141" s="405"/>
      <c r="J141" s="418"/>
      <c r="L141" s="37" t="s">
        <v>235</v>
      </c>
      <c r="M141" s="29">
        <f>E148*'Control Panel'!$G$31*'Control Panel'!$G$36</f>
        <v>860</v>
      </c>
      <c r="N141" s="29">
        <f>F148*'Control Panel'!$G$32*'Control Panel'!$G$36</f>
        <v>10</v>
      </c>
      <c r="O141" s="29">
        <f>G148*'Control Panel'!$G$33*'Control Panel'!$G$36</f>
        <v>0</v>
      </c>
      <c r="P141" s="36"/>
    </row>
    <row r="142" spans="1:16" ht="15.75" customHeight="1" thickBot="1" x14ac:dyDescent="0.3">
      <c r="B142" s="287"/>
      <c r="D142" s="88" t="str">
        <f>'Control Panel'!$E$36</f>
        <v>Yes</v>
      </c>
      <c r="E142" s="81">
        <f>COUNTIFS('General and Technical'!$C:$C,'Control Panel'!$F$31,'General and Technical'!$AB:$AB,'Control Panel'!$F$36)</f>
        <v>0</v>
      </c>
      <c r="F142" s="82">
        <f>COUNTIFS('General and Technical'!$C:$C,'Control Panel'!$F$32,'General and Technical'!$AB:$AB,'Control Panel'!$F$36)</f>
        <v>0</v>
      </c>
      <c r="G142" s="83">
        <f>COUNTIFS('General and Technical'!$C:$C,'Control Panel'!$F$33,'General and Technical'!$AB:$AB,'Control Panel'!$F$36)</f>
        <v>0</v>
      </c>
      <c r="H142" s="71">
        <f>SUM(E142:G142)</f>
        <v>0</v>
      </c>
      <c r="I142" s="136">
        <f>COUNTIFS('General and Technical'!$G:$G,"&lt;&gt;",'General and Technical'!$AB:$AB,'Control Panel'!$F$36)</f>
        <v>0</v>
      </c>
      <c r="J142" s="72"/>
      <c r="L142" s="37" t="str">
        <f>'Control Panel'!$F$36</f>
        <v>Y</v>
      </c>
      <c r="M142" s="29">
        <f>E142*'Control Panel'!$G$31*'Control Panel'!$G$36</f>
        <v>0</v>
      </c>
      <c r="N142" s="29">
        <f>F142*'Control Panel'!$G$32*'Control Panel'!$G$36</f>
        <v>0</v>
      </c>
      <c r="O142" s="29">
        <f>G142*'Control Panel'!$G$33*'Control Panel'!$G$36</f>
        <v>0</v>
      </c>
      <c r="P142" s="36"/>
    </row>
    <row r="143" spans="1:16" ht="15.75" customHeight="1" thickBot="1" x14ac:dyDescent="0.3">
      <c r="B143" s="287"/>
      <c r="D143" s="68" t="str">
        <f>'Control Panel'!$E$37</f>
        <v>Reporting</v>
      </c>
      <c r="E143" s="78">
        <f>COUNTIFS('General and Technical'!$C:$C,'Control Panel'!$F$31,'General and Technical'!$AB:$AB,'Control Panel'!$F$37)</f>
        <v>0</v>
      </c>
      <c r="F143" s="79">
        <f>COUNTIFS('General and Technical'!$C:$C,'Control Panel'!$F$32,'General and Technical'!$AB:$AB,'Control Panel'!$F$37)</f>
        <v>0</v>
      </c>
      <c r="G143" s="80">
        <f>COUNTIFS('General and Technical'!$C:$C,'Control Panel'!$F$33,'General and Technical'!$AB:$AB,'Control Panel'!$F$37)</f>
        <v>0</v>
      </c>
      <c r="H143" s="69">
        <f t="shared" ref="H143:H147" si="16">SUM(E143:G143)</f>
        <v>0</v>
      </c>
      <c r="I143" s="137">
        <f>COUNTIFS('General and Technical'!$G:$G,"&lt;&gt;",'General and Technical'!$AB:$AB,'Control Panel'!$F$37)</f>
        <v>0</v>
      </c>
      <c r="J143" s="129"/>
      <c r="L143" s="37" t="str">
        <f>'Control Panel'!$F$37</f>
        <v>R</v>
      </c>
      <c r="M143" s="29">
        <f>E143*'Control Panel'!$G$31*'Control Panel'!$G$37</f>
        <v>0</v>
      </c>
      <c r="N143" s="29">
        <f>F143*'Control Panel'!$G$32*'Control Panel'!$G$37</f>
        <v>0</v>
      </c>
      <c r="O143" s="29">
        <f>G143*'Control Panel'!$G$33*'Control Panel'!$G$37</f>
        <v>0</v>
      </c>
      <c r="P143" s="36"/>
    </row>
    <row r="144" spans="1:16" ht="15.75" customHeight="1" thickBot="1" x14ac:dyDescent="0.3">
      <c r="B144" s="287"/>
      <c r="D144" s="70" t="str">
        <f>'Control Panel'!$E$38</f>
        <v>Third Party</v>
      </c>
      <c r="E144" s="81">
        <f>COUNTIFS('General and Technical'!$C:$C,'Control Panel'!$F$31,'General and Technical'!$AB:$AB,'Control Panel'!$F$38)</f>
        <v>0</v>
      </c>
      <c r="F144" s="82">
        <f>COUNTIFS('General and Technical'!$C:$C,'Control Panel'!$F$32,'General and Technical'!$AB:$AB,'Control Panel'!$F$38)</f>
        <v>0</v>
      </c>
      <c r="G144" s="83">
        <f>COUNTIFS('General and Technical'!$C:$C,'Control Panel'!$F$33,'General and Technical'!$AB:$AB,'Control Panel'!$F$38)</f>
        <v>0</v>
      </c>
      <c r="H144" s="71">
        <f t="shared" si="16"/>
        <v>0</v>
      </c>
      <c r="I144" s="136">
        <f>COUNTIFS('General and Technical'!$G:$G,"&lt;&gt;",'General and Technical'!$AB:$AB,'Control Panel'!$F$38)</f>
        <v>0</v>
      </c>
      <c r="J144" s="129"/>
      <c r="L144" s="37" t="str">
        <f>'Control Panel'!$F$38</f>
        <v>T</v>
      </c>
      <c r="M144" s="29">
        <f>E144*'Control Panel'!$G$31*'Control Panel'!$G$38</f>
        <v>0</v>
      </c>
      <c r="N144" s="29">
        <f>F144*'Control Panel'!$G$32*'Control Panel'!$G$38</f>
        <v>0</v>
      </c>
      <c r="O144" s="29">
        <f>G144*'Control Panel'!$G$33*'Control Panel'!$G$38</f>
        <v>0</v>
      </c>
      <c r="P144" s="36"/>
    </row>
    <row r="145" spans="1:16" ht="15.75" customHeight="1" thickBot="1" x14ac:dyDescent="0.3">
      <c r="A145" s="21" t="s">
        <v>236</v>
      </c>
      <c r="B145" s="150"/>
      <c r="D145" s="73" t="str">
        <f>'Control Panel'!$E$39</f>
        <v>Modification</v>
      </c>
      <c r="E145" s="78">
        <f>COUNTIFS('General and Technical'!$C:$C,'Control Panel'!$F$31,'General and Technical'!$AB:$AB,'Control Panel'!$F$39)</f>
        <v>0</v>
      </c>
      <c r="F145" s="79">
        <f>COUNTIFS('General and Technical'!$C:$C,'Control Panel'!$F$32,'General and Technical'!$AB:$AB,'Control Panel'!$F$39)</f>
        <v>0</v>
      </c>
      <c r="G145" s="80">
        <f>COUNTIFS('General and Technical'!$C:$C,'Control Panel'!$F$33,'General and Technical'!$AB:$AB,'Control Panel'!$F$39)</f>
        <v>0</v>
      </c>
      <c r="H145" s="69">
        <f t="shared" si="16"/>
        <v>0</v>
      </c>
      <c r="I145" s="137">
        <f>COUNTIFS('General and Technical'!$G:$G,"&lt;&gt;",'General and Technical'!$AB:$AB,'Control Panel'!$F$39)</f>
        <v>0</v>
      </c>
      <c r="J145" s="129"/>
      <c r="L145" s="37" t="str">
        <f>'Control Panel'!$F$39</f>
        <v>M</v>
      </c>
      <c r="M145" s="29">
        <f>E145*'Control Panel'!$G$31*'Control Panel'!$G$39</f>
        <v>0</v>
      </c>
      <c r="N145" s="29">
        <f>F145*'Control Panel'!$G$32*'Control Panel'!$G$39</f>
        <v>0</v>
      </c>
      <c r="O145" s="29">
        <f>G145*'Control Panel'!$G$33*'Control Panel'!$G$39</f>
        <v>0</v>
      </c>
      <c r="P145" s="36"/>
    </row>
    <row r="146" spans="1:16" ht="15.75" customHeight="1" thickBot="1" x14ac:dyDescent="0.3">
      <c r="A146" s="22" t="s">
        <v>237</v>
      </c>
      <c r="B146" s="151"/>
      <c r="D146" s="74" t="str">
        <f>'Control Panel'!$E$40</f>
        <v>Future</v>
      </c>
      <c r="E146" s="81">
        <f>COUNTIFS('General and Technical'!$C:$C,'Control Panel'!$F$31,'General and Technical'!$AB:$AB,'Control Panel'!$F$40)</f>
        <v>0</v>
      </c>
      <c r="F146" s="82">
        <f>COUNTIFS('General and Technical'!$C:$C,'Control Panel'!$F$32,'General and Technical'!$AB:$AB,'Control Panel'!$F$40)</f>
        <v>0</v>
      </c>
      <c r="G146" s="83">
        <f>COUNTIFS('General and Technical'!$C:$C,'Control Panel'!$F$33,'General and Technical'!$AB:$AB,'Control Panel'!$F$40)</f>
        <v>0</v>
      </c>
      <c r="H146" s="71">
        <f t="shared" si="16"/>
        <v>0</v>
      </c>
      <c r="I146" s="136">
        <f>COUNTIFS('General and Technical'!$G:$G,"&lt;&gt;",'General and Technical'!$AB:$AB,'Control Panel'!$F$40)</f>
        <v>0</v>
      </c>
      <c r="J146" s="129"/>
      <c r="L146" s="37" t="str">
        <f>'Control Panel'!$F$40</f>
        <v>F</v>
      </c>
      <c r="M146" s="29">
        <f>E146*'Control Panel'!$G$31*'Control Panel'!$G$40</f>
        <v>0</v>
      </c>
      <c r="N146" s="29">
        <f>F146*'Control Panel'!$G$32*'Control Panel'!$G$40</f>
        <v>0</v>
      </c>
      <c r="O146" s="29">
        <f>G146*'Control Panel'!$G$33*'Control Panel'!$G$40</f>
        <v>0</v>
      </c>
      <c r="P146" s="36"/>
    </row>
    <row r="147" spans="1:16" ht="15.75" customHeight="1" thickBot="1" x14ac:dyDescent="0.3">
      <c r="A147" s="25" t="str">
        <f>IF('General and Technical'!$AC$12&gt;0,"Yes","No")</f>
        <v>No</v>
      </c>
      <c r="B147" s="152">
        <f>IF(A147="Yes",1,0)</f>
        <v>0</v>
      </c>
      <c r="D147" s="87" t="str">
        <f>'Control Panel'!$E$41</f>
        <v>Not Available</v>
      </c>
      <c r="E147" s="78">
        <f>COUNTIFS('General and Technical'!$C:$C,'Control Panel'!$F$31,'General and Technical'!$AB:$AB,'Control Panel'!$F$41)</f>
        <v>215</v>
      </c>
      <c r="F147" s="79">
        <f>COUNTIFS('General and Technical'!$C:$C,'Control Panel'!$F$32,'General and Technical'!$AB:$AB,'Control Panel'!$F$41)</f>
        <v>5</v>
      </c>
      <c r="G147" s="80">
        <f>COUNTIFS('General and Technical'!$C:$C,'Control Panel'!$F$33,'General and Technical'!$AB:$AB,'Control Panel'!$F$41)</f>
        <v>0</v>
      </c>
      <c r="H147" s="69">
        <f t="shared" si="16"/>
        <v>220</v>
      </c>
      <c r="I147" s="137">
        <f>COUNTIFS('General and Technical'!$G:$G,"&lt;&gt;",'General and Technical'!$AB:$AB,'Control Panel'!$F$41)</f>
        <v>0</v>
      </c>
      <c r="J147" s="129"/>
      <c r="L147" s="37" t="str">
        <f>'Control Panel'!$F$41</f>
        <v>N</v>
      </c>
      <c r="M147" s="29">
        <f>E147*'Control Panel'!$G$31*'Control Panel'!$G$41</f>
        <v>0</v>
      </c>
      <c r="N147" s="29">
        <f>F147*'Control Panel'!$G$32*'Control Panel'!$G$41</f>
        <v>0</v>
      </c>
      <c r="O147" s="29">
        <f>G147*'Control Panel'!$G$33*'Control Panel'!$G$41</f>
        <v>0</v>
      </c>
      <c r="P147" s="36"/>
    </row>
    <row r="148" spans="1:16" ht="15.75" customHeight="1" thickBot="1" x14ac:dyDescent="0.3">
      <c r="B148" s="287"/>
      <c r="D148" s="84" t="str">
        <f>$D$93</f>
        <v>Total:</v>
      </c>
      <c r="E148" s="85">
        <f>SUM(E142:E147)</f>
        <v>215</v>
      </c>
      <c r="F148" s="85">
        <f>SUM(F142:F147)</f>
        <v>5</v>
      </c>
      <c r="G148" s="85">
        <f>SUM(G142:G147)</f>
        <v>0</v>
      </c>
      <c r="H148" s="86">
        <f>SUM(H142:H147)</f>
        <v>220</v>
      </c>
      <c r="I148" s="86">
        <f>SUM(I142:I147)</f>
        <v>0</v>
      </c>
      <c r="J148" s="154"/>
      <c r="L148" s="37" t="str">
        <f>D148</f>
        <v>Total:</v>
      </c>
      <c r="M148" s="29">
        <f>SUM(M142:M147)</f>
        <v>0</v>
      </c>
      <c r="N148" s="29">
        <f>SUM(N142:N147)</f>
        <v>0</v>
      </c>
      <c r="O148" s="29">
        <f>SUM(O142:O147)</f>
        <v>0</v>
      </c>
      <c r="P148" s="36"/>
    </row>
    <row r="149" spans="1:16" ht="15.75" customHeight="1" thickBot="1" x14ac:dyDescent="0.3">
      <c r="B149" s="287"/>
      <c r="D149" s="59"/>
      <c r="H149" s="4"/>
      <c r="L149" s="29" t="s">
        <v>239</v>
      </c>
      <c r="M149" s="38">
        <f t="shared" ref="M149:O149" si="17">IF(M141=0,"NA",M148/M141)</f>
        <v>0</v>
      </c>
      <c r="N149" s="38">
        <f t="shared" si="17"/>
        <v>0</v>
      </c>
      <c r="O149" s="38" t="str">
        <f t="shared" si="17"/>
        <v>NA</v>
      </c>
      <c r="P149" s="36"/>
    </row>
    <row r="150" spans="1:16" ht="15.75" customHeight="1" thickBot="1" x14ac:dyDescent="0.3">
      <c r="B150" s="287"/>
      <c r="D150" s="397" t="str">
        <f>'Control Panel'!F53&amp;" - "&amp;'Control Panel'!E53</f>
        <v>4.8 - Payment Processing</v>
      </c>
      <c r="E150" s="398"/>
      <c r="F150" s="398"/>
      <c r="G150" s="19"/>
      <c r="H150" s="19"/>
      <c r="I150" s="19" t="str">
        <f>$I$84</f>
        <v xml:space="preserve">Overall Compliance: </v>
      </c>
      <c r="J150" s="20" t="str">
        <f>IF(SUM(M159:O159)=0,"N/A",SUM(M159:O159)/SUM(M152:O152))</f>
        <v>N/A</v>
      </c>
      <c r="L150" s="29"/>
      <c r="M150" s="29"/>
      <c r="N150" s="29"/>
      <c r="O150" s="29"/>
      <c r="P150" s="36"/>
    </row>
    <row r="151" spans="1:16" ht="15.75" customHeight="1" thickBot="1" x14ac:dyDescent="0.3">
      <c r="B151" s="287"/>
      <c r="D151" s="399" t="str">
        <f>$D$85</f>
        <v>Availability</v>
      </c>
      <c r="E151" s="401" t="str">
        <f>$E$85</f>
        <v>Priority</v>
      </c>
      <c r="F151" s="401"/>
      <c r="G151" s="401"/>
      <c r="H151" s="402" t="str">
        <f>$H$85</f>
        <v>Total</v>
      </c>
      <c r="I151" s="404" t="str">
        <f>$I$85</f>
        <v>Comments</v>
      </c>
      <c r="J151" s="417" t="str">
        <f>$J$85</f>
        <v>Availability by Type</v>
      </c>
      <c r="L151" s="29"/>
      <c r="M151" s="37" t="str">
        <f>'Control Panel'!$F$31</f>
        <v>R</v>
      </c>
      <c r="N151" s="37" t="str">
        <f>'Control Panel'!$F$32</f>
        <v>D</v>
      </c>
      <c r="O151" s="37" t="str">
        <f>'Control Panel'!$F$33</f>
        <v>O</v>
      </c>
      <c r="P151" s="36"/>
    </row>
    <row r="152" spans="1:16" ht="15.75" customHeight="1" thickBot="1" x14ac:dyDescent="0.3">
      <c r="B152" s="287"/>
      <c r="D152" s="400"/>
      <c r="E152" s="75" t="str">
        <f>'Control Panel'!$E$31</f>
        <v>Required</v>
      </c>
      <c r="F152" s="76" t="str">
        <f>'Control Panel'!$E$32</f>
        <v>Desired</v>
      </c>
      <c r="G152" s="77" t="str">
        <f>'Control Panel'!$E$33</f>
        <v>Optional</v>
      </c>
      <c r="H152" s="403"/>
      <c r="I152" s="405"/>
      <c r="J152" s="418"/>
      <c r="L152" s="37" t="s">
        <v>235</v>
      </c>
      <c r="M152" s="29">
        <f>E159*'Control Panel'!$G$31*'Control Panel'!$G$36</f>
        <v>156</v>
      </c>
      <c r="N152" s="29">
        <f>F159*'Control Panel'!$G$32*'Control Panel'!$G$36</f>
        <v>4</v>
      </c>
      <c r="O152" s="29">
        <f>G159*'Control Panel'!$G$33*'Control Panel'!$G$36</f>
        <v>0</v>
      </c>
      <c r="P152" s="36"/>
    </row>
    <row r="153" spans="1:16" ht="15.75" customHeight="1" thickBot="1" x14ac:dyDescent="0.3">
      <c r="B153" s="287"/>
      <c r="D153" s="88" t="str">
        <f>'Control Panel'!$E$36</f>
        <v>Yes</v>
      </c>
      <c r="E153" s="81">
        <f>COUNTIFS('Payment Processing'!$C:$C,'Control Panel'!$F$31,'Payment Processing'!$AB:$AB,'Control Panel'!$F$36)</f>
        <v>0</v>
      </c>
      <c r="F153" s="82">
        <f>COUNTIFS('Payment Processing'!$C:$C,'Control Panel'!$F$32,'Payment Processing'!$AB:$AB,'Control Panel'!$F$36)</f>
        <v>0</v>
      </c>
      <c r="G153" s="83">
        <f>COUNTIFS('Payment Processing'!$C:$C,'Control Panel'!$F$33,'Payment Processing'!$AB:$AB,'Control Panel'!$F$36)</f>
        <v>0</v>
      </c>
      <c r="H153" s="71">
        <f>SUM(E153:G153)</f>
        <v>0</v>
      </c>
      <c r="I153" s="136">
        <f>COUNTIFS('Payment Processing'!$G:$G,"&lt;&gt;",'Payment Processing'!$AB:$AB,'Control Panel'!$F$36)</f>
        <v>0</v>
      </c>
      <c r="J153" s="72"/>
      <c r="L153" s="37" t="str">
        <f>'Control Panel'!$F$36</f>
        <v>Y</v>
      </c>
      <c r="M153" s="29">
        <f>E153*'Control Panel'!$G$31*'Control Panel'!$G$36</f>
        <v>0</v>
      </c>
      <c r="N153" s="29">
        <f>F153*'Control Panel'!$G$32*'Control Panel'!$G$36</f>
        <v>0</v>
      </c>
      <c r="O153" s="29">
        <f>G153*'Control Panel'!$G$33*'Control Panel'!$G$36</f>
        <v>0</v>
      </c>
      <c r="P153" s="36"/>
    </row>
    <row r="154" spans="1:16" ht="15.75" customHeight="1" thickBot="1" x14ac:dyDescent="0.3">
      <c r="B154" s="287"/>
      <c r="D154" s="68" t="str">
        <f>'Control Panel'!$E$37</f>
        <v>Reporting</v>
      </c>
      <c r="E154" s="78">
        <f>COUNTIFS('Payment Processing'!$C:$C,'Control Panel'!$F$31,'Payment Processing'!$AB:$AB,'Control Panel'!$F$37)</f>
        <v>0</v>
      </c>
      <c r="F154" s="79">
        <f>COUNTIFS('Payment Processing'!$C:$C,'Control Panel'!$F$32,'Payment Processing'!$AB:$AB,'Control Panel'!$F$37)</f>
        <v>0</v>
      </c>
      <c r="G154" s="80">
        <f>COUNTIFS('Payment Processing'!$C:$C,'Control Panel'!$F$33,'Payment Processing'!$AB:$AB,'Control Panel'!$F$37)</f>
        <v>0</v>
      </c>
      <c r="H154" s="69">
        <f t="shared" ref="H154:H158" si="18">SUM(E154:G154)</f>
        <v>0</v>
      </c>
      <c r="I154" s="137">
        <f>COUNTIFS('Payment Processing'!$G:$G,"&lt;&gt;",'Payment Processing'!$AB:$AB,'Control Panel'!$F$37)</f>
        <v>0</v>
      </c>
      <c r="J154" s="129"/>
      <c r="L154" s="37" t="str">
        <f>'Control Panel'!$F$37</f>
        <v>R</v>
      </c>
      <c r="M154" s="29">
        <f>E154*'Control Panel'!$G$31*'Control Panel'!$G$37</f>
        <v>0</v>
      </c>
      <c r="N154" s="29">
        <f>F154*'Control Panel'!$G$32*'Control Panel'!$G$37</f>
        <v>0</v>
      </c>
      <c r="O154" s="29">
        <f>G154*'Control Panel'!$G$33*'Control Panel'!$G$37</f>
        <v>0</v>
      </c>
      <c r="P154" s="36"/>
    </row>
    <row r="155" spans="1:16" ht="15.75" customHeight="1" thickBot="1" x14ac:dyDescent="0.3">
      <c r="B155" s="287"/>
      <c r="D155" s="70" t="str">
        <f>'Control Panel'!$E$38</f>
        <v>Third Party</v>
      </c>
      <c r="E155" s="81">
        <f>COUNTIFS('Payment Processing'!$C:$C,'Control Panel'!$F$31,'Payment Processing'!$AB:$AB,'Control Panel'!$F$38)</f>
        <v>0</v>
      </c>
      <c r="F155" s="82">
        <f>COUNTIFS('Payment Processing'!$C:$C,'Control Panel'!$F$32,'Payment Processing'!$AB:$AB,'Control Panel'!$F$38)</f>
        <v>0</v>
      </c>
      <c r="G155" s="83">
        <f>COUNTIFS('Payment Processing'!$C:$C,'Control Panel'!$F$33,'Payment Processing'!$AB:$AB,'Control Panel'!$F$38)</f>
        <v>0</v>
      </c>
      <c r="H155" s="71">
        <f t="shared" si="18"/>
        <v>0</v>
      </c>
      <c r="I155" s="136">
        <f>COUNTIFS('Payment Processing'!$G:$G,"&lt;&gt;",'Payment Processing'!$AB:$AB,'Control Panel'!$F$38)</f>
        <v>0</v>
      </c>
      <c r="J155" s="129"/>
      <c r="L155" s="37" t="str">
        <f>'Control Panel'!$F$38</f>
        <v>T</v>
      </c>
      <c r="M155" s="29">
        <f>E155*'Control Panel'!$G$31*'Control Panel'!$G$38</f>
        <v>0</v>
      </c>
      <c r="N155" s="29">
        <f>F155*'Control Panel'!$G$32*'Control Panel'!$G$38</f>
        <v>0</v>
      </c>
      <c r="O155" s="29">
        <f>G155*'Control Panel'!$G$33*'Control Panel'!$G$38</f>
        <v>0</v>
      </c>
      <c r="P155" s="36"/>
    </row>
    <row r="156" spans="1:16" ht="15.75" customHeight="1" thickBot="1" x14ac:dyDescent="0.3">
      <c r="A156" s="21" t="s">
        <v>236</v>
      </c>
      <c r="B156" s="150"/>
      <c r="D156" s="73" t="str">
        <f>'Control Panel'!$E$39</f>
        <v>Modification</v>
      </c>
      <c r="E156" s="78">
        <f>COUNTIFS('Payment Processing'!$C:$C,'Control Panel'!$F$31,'Payment Processing'!$AB:$AB,'Control Panel'!$F$39)</f>
        <v>0</v>
      </c>
      <c r="F156" s="79">
        <f>COUNTIFS('Payment Processing'!$C:$C,'Control Panel'!$F$32,'Payment Processing'!$AB:$AB,'Control Panel'!$F$39)</f>
        <v>0</v>
      </c>
      <c r="G156" s="80">
        <f>COUNTIFS('Payment Processing'!$C:$C,'Control Panel'!$F$33,'Payment Processing'!$AB:$AB,'Control Panel'!$F$39)</f>
        <v>0</v>
      </c>
      <c r="H156" s="69">
        <f t="shared" si="18"/>
        <v>0</v>
      </c>
      <c r="I156" s="137">
        <f>COUNTIFS('Payment Processing'!$G:$G,"&lt;&gt;",'Payment Processing'!$AB:$AB,'Control Panel'!$F$39)</f>
        <v>0</v>
      </c>
      <c r="J156" s="129"/>
      <c r="L156" s="37" t="str">
        <f>'Control Panel'!$F$39</f>
        <v>M</v>
      </c>
      <c r="M156" s="29">
        <f>E156*'Control Panel'!$G$31*'Control Panel'!$G$39</f>
        <v>0</v>
      </c>
      <c r="N156" s="29">
        <f>F156*'Control Panel'!$G$32*'Control Panel'!$G$39</f>
        <v>0</v>
      </c>
      <c r="O156" s="29">
        <f>G156*'Control Panel'!$G$33*'Control Panel'!$G$39</f>
        <v>0</v>
      </c>
      <c r="P156" s="36"/>
    </row>
    <row r="157" spans="1:16" ht="15.75" customHeight="1" thickBot="1" x14ac:dyDescent="0.3">
      <c r="A157" s="22" t="s">
        <v>237</v>
      </c>
      <c r="B157" s="151"/>
      <c r="D157" s="74" t="str">
        <f>'Control Panel'!$E$40</f>
        <v>Future</v>
      </c>
      <c r="E157" s="81">
        <f>COUNTIFS('Payment Processing'!$C:$C,'Control Panel'!$F$31,'Payment Processing'!$AB:$AB,'Control Panel'!$F$40)</f>
        <v>0</v>
      </c>
      <c r="F157" s="82">
        <f>COUNTIFS('Payment Processing'!$C:$C,'Control Panel'!$F$32,'Payment Processing'!$AB:$AB,'Control Panel'!$F$40)</f>
        <v>0</v>
      </c>
      <c r="G157" s="83">
        <f>COUNTIFS('Payment Processing'!$C:$C,'Control Panel'!$F$33,'Payment Processing'!$AB:$AB,'Control Panel'!$F$40)</f>
        <v>0</v>
      </c>
      <c r="H157" s="71">
        <f t="shared" si="18"/>
        <v>0</v>
      </c>
      <c r="I157" s="136">
        <f>COUNTIFS('Payment Processing'!$G:$G,"&lt;&gt;",'Payment Processing'!$AB:$AB,'Control Panel'!$F$40)</f>
        <v>0</v>
      </c>
      <c r="J157" s="129"/>
      <c r="L157" s="37" t="str">
        <f>'Control Panel'!$F$40</f>
        <v>F</v>
      </c>
      <c r="M157" s="29">
        <f>E157*'Control Panel'!$G$31*'Control Panel'!$G$40</f>
        <v>0</v>
      </c>
      <c r="N157" s="29">
        <f>F157*'Control Panel'!$G$32*'Control Panel'!$G$40</f>
        <v>0</v>
      </c>
      <c r="O157" s="29">
        <f>G157*'Control Panel'!$G$33*'Control Panel'!$G$40</f>
        <v>0</v>
      </c>
      <c r="P157" s="36"/>
    </row>
    <row r="158" spans="1:16" ht="15.75" customHeight="1" thickBot="1" x14ac:dyDescent="0.3">
      <c r="A158" s="25" t="str">
        <f>IF('Payment Processing'!$AC$12&gt;0,"Yes","No")</f>
        <v>No</v>
      </c>
      <c r="B158" s="152">
        <f>IF(A158="Yes",1,0)</f>
        <v>0</v>
      </c>
      <c r="D158" s="87" t="str">
        <f>'Control Panel'!$E$41</f>
        <v>Not Available</v>
      </c>
      <c r="E158" s="78">
        <f>COUNTIFS('Payment Processing'!$C:$C,'Control Panel'!$F$31,'Payment Processing'!$AB:$AB,'Control Panel'!$F$41)</f>
        <v>39</v>
      </c>
      <c r="F158" s="79">
        <f>COUNTIFS('Payment Processing'!$C:$C,'Control Panel'!$F$32,'Payment Processing'!$AB:$AB,'Control Panel'!$F$41)</f>
        <v>2</v>
      </c>
      <c r="G158" s="80">
        <f>COUNTIFS('Payment Processing'!$C:$C,'Control Panel'!$F$33,'Payment Processing'!$AB:$AB,'Control Panel'!$F$41)</f>
        <v>0</v>
      </c>
      <c r="H158" s="69">
        <f t="shared" si="18"/>
        <v>41</v>
      </c>
      <c r="I158" s="137">
        <f>COUNTIFS('Payment Processing'!$G:$G,"&lt;&gt;",'Payment Processing'!$AB:$AB,'Control Panel'!$F$41)</f>
        <v>0</v>
      </c>
      <c r="J158" s="129"/>
      <c r="L158" s="37" t="str">
        <f>'Control Panel'!$F$41</f>
        <v>N</v>
      </c>
      <c r="M158" s="29">
        <f>E158*'Control Panel'!$G$31*'Control Panel'!$G$41</f>
        <v>0</v>
      </c>
      <c r="N158" s="29">
        <f>F158*'Control Panel'!$G$32*'Control Panel'!$G$41</f>
        <v>0</v>
      </c>
      <c r="O158" s="29">
        <f>G158*'Control Panel'!$G$33*'Control Panel'!$G$41</f>
        <v>0</v>
      </c>
      <c r="P158" s="36"/>
    </row>
    <row r="159" spans="1:16" ht="15.75" customHeight="1" thickBot="1" x14ac:dyDescent="0.3">
      <c r="B159" s="287"/>
      <c r="D159" s="84" t="str">
        <f>$D$93</f>
        <v>Total:</v>
      </c>
      <c r="E159" s="85">
        <f>SUM(E153:E158)</f>
        <v>39</v>
      </c>
      <c r="F159" s="85">
        <f>SUM(F153:F158)</f>
        <v>2</v>
      </c>
      <c r="G159" s="85">
        <f>SUM(G153:G158)</f>
        <v>0</v>
      </c>
      <c r="H159" s="86">
        <f>SUM(H153:H158)</f>
        <v>41</v>
      </c>
      <c r="I159" s="86">
        <f>SUM(I153:I158)</f>
        <v>0</v>
      </c>
      <c r="J159" s="154"/>
      <c r="L159" s="37" t="str">
        <f>D159</f>
        <v>Total:</v>
      </c>
      <c r="M159" s="29">
        <f>SUM(M153:M158)</f>
        <v>0</v>
      </c>
      <c r="N159" s="29">
        <f>SUM(N153:N158)</f>
        <v>0</v>
      </c>
      <c r="O159" s="29">
        <f>SUM(O153:O158)</f>
        <v>0</v>
      </c>
      <c r="P159" s="36"/>
    </row>
    <row r="160" spans="1:16" ht="15.75" customHeight="1" thickBot="1" x14ac:dyDescent="0.3">
      <c r="B160" s="287"/>
      <c r="D160" s="59"/>
      <c r="H160" s="4"/>
      <c r="L160" s="29" t="s">
        <v>239</v>
      </c>
      <c r="M160" s="38">
        <f t="shared" ref="M160:O160" si="19">IF(M152=0,"NA",M159/M152)</f>
        <v>0</v>
      </c>
      <c r="N160" s="38">
        <f t="shared" si="19"/>
        <v>0</v>
      </c>
      <c r="O160" s="38" t="str">
        <f t="shared" si="19"/>
        <v>NA</v>
      </c>
      <c r="P160" s="36"/>
    </row>
    <row r="161" spans="1:16" ht="15.75" customHeight="1" thickBot="1" x14ac:dyDescent="0.3">
      <c r="B161" s="287"/>
      <c r="D161" s="397" t="str">
        <f>'Control Panel'!F54&amp;" - "&amp;'Control Panel'!E54</f>
        <v>4.9 - Rates</v>
      </c>
      <c r="E161" s="398"/>
      <c r="F161" s="398"/>
      <c r="G161" s="19"/>
      <c r="H161" s="19"/>
      <c r="I161" s="19" t="str">
        <f>$I$84</f>
        <v xml:space="preserve">Overall Compliance: </v>
      </c>
      <c r="J161" s="20" t="str">
        <f>IF(SUM(M170:O170)=0,"N/A",SUM(M170:O170)/SUM(M163:O163))</f>
        <v>N/A</v>
      </c>
      <c r="L161" s="29"/>
      <c r="M161" s="29"/>
      <c r="N161" s="29"/>
      <c r="O161" s="29"/>
      <c r="P161" s="36"/>
    </row>
    <row r="162" spans="1:16" ht="15.75" customHeight="1" thickBot="1" x14ac:dyDescent="0.3">
      <c r="B162" s="287"/>
      <c r="D162" s="399" t="str">
        <f>$D$85</f>
        <v>Availability</v>
      </c>
      <c r="E162" s="401" t="str">
        <f>$E$85</f>
        <v>Priority</v>
      </c>
      <c r="F162" s="401"/>
      <c r="G162" s="401"/>
      <c r="H162" s="402" t="str">
        <f>$H$85</f>
        <v>Total</v>
      </c>
      <c r="I162" s="404" t="str">
        <f>$I$85</f>
        <v>Comments</v>
      </c>
      <c r="J162" s="417" t="str">
        <f>$J$85</f>
        <v>Availability by Type</v>
      </c>
      <c r="L162" s="29"/>
      <c r="M162" s="37" t="str">
        <f>'Control Panel'!$F$31</f>
        <v>R</v>
      </c>
      <c r="N162" s="37" t="str">
        <f>'Control Panel'!$F$32</f>
        <v>D</v>
      </c>
      <c r="O162" s="37" t="str">
        <f>'Control Panel'!$F$33</f>
        <v>O</v>
      </c>
      <c r="P162" s="36"/>
    </row>
    <row r="163" spans="1:16" ht="15.75" customHeight="1" thickBot="1" x14ac:dyDescent="0.3">
      <c r="B163" s="287"/>
      <c r="D163" s="400"/>
      <c r="E163" s="75" t="str">
        <f>'Control Panel'!$E$31</f>
        <v>Required</v>
      </c>
      <c r="F163" s="76" t="str">
        <f>'Control Panel'!$E$32</f>
        <v>Desired</v>
      </c>
      <c r="G163" s="77" t="str">
        <f>'Control Panel'!$E$33</f>
        <v>Optional</v>
      </c>
      <c r="H163" s="403"/>
      <c r="I163" s="405"/>
      <c r="J163" s="418"/>
      <c r="L163" s="37" t="s">
        <v>235</v>
      </c>
      <c r="M163" s="29">
        <f>E170*'Control Panel'!$G$31*'Control Panel'!$G$36</f>
        <v>216</v>
      </c>
      <c r="N163" s="29">
        <f>F170*'Control Panel'!$G$32*'Control Panel'!$G$36</f>
        <v>14</v>
      </c>
      <c r="O163" s="29">
        <f>G170*'Control Panel'!$G$33*'Control Panel'!$G$36</f>
        <v>0</v>
      </c>
      <c r="P163" s="36"/>
    </row>
    <row r="164" spans="1:16" ht="15.75" customHeight="1" thickBot="1" x14ac:dyDescent="0.3">
      <c r="B164" s="287"/>
      <c r="D164" s="88" t="str">
        <f>'Control Panel'!$E$36</f>
        <v>Yes</v>
      </c>
      <c r="E164" s="81">
        <f>COUNTIFS(Rates!$C:$C,'Control Panel'!$F$31,Rates!$AB:$AB,'Control Panel'!$F$36)</f>
        <v>0</v>
      </c>
      <c r="F164" s="82">
        <f>COUNTIFS(Rates!$C:$C,'Control Panel'!$F$32,Rates!$AB:$AB,'Control Panel'!$F$36)</f>
        <v>0</v>
      </c>
      <c r="G164" s="83">
        <f>COUNTIFS(Rates!$C:$C,'Control Panel'!$F$33,Rates!$AB:$AB,'Control Panel'!$F$36)</f>
        <v>0</v>
      </c>
      <c r="H164" s="71">
        <f>SUM(E164:G164)</f>
        <v>0</v>
      </c>
      <c r="I164" s="136">
        <f>COUNTIFS(Rates!$G:$G,"&lt;&gt;",Rates!$AB:$AB,'Control Panel'!$F$36)</f>
        <v>0</v>
      </c>
      <c r="J164" s="72"/>
      <c r="L164" s="37" t="str">
        <f>'Control Panel'!$F$36</f>
        <v>Y</v>
      </c>
      <c r="M164" s="29">
        <f>E164*'Control Panel'!$G$31*'Control Panel'!$G$36</f>
        <v>0</v>
      </c>
      <c r="N164" s="29">
        <f>F164*'Control Panel'!$G$32*'Control Panel'!$G$36</f>
        <v>0</v>
      </c>
      <c r="O164" s="29">
        <f>G164*'Control Panel'!$G$33*'Control Panel'!$G$36</f>
        <v>0</v>
      </c>
      <c r="P164" s="36"/>
    </row>
    <row r="165" spans="1:16" ht="15.75" customHeight="1" thickBot="1" x14ac:dyDescent="0.3">
      <c r="B165" s="287"/>
      <c r="D165" s="68" t="str">
        <f>'Control Panel'!$E$37</f>
        <v>Reporting</v>
      </c>
      <c r="E165" s="78">
        <f>COUNTIFS(Rates!$C:$C,'Control Panel'!$F$31,Rates!$AB:$AB,'Control Panel'!$F$37)</f>
        <v>0</v>
      </c>
      <c r="F165" s="79">
        <f>COUNTIFS(Rates!$C:$C,'Control Panel'!$F$32,Rates!$AB:$AB,'Control Panel'!$F$37)</f>
        <v>0</v>
      </c>
      <c r="G165" s="80">
        <f>COUNTIFS(Rates!$C:$C,'Control Panel'!$F$33,Rates!$AB:$AB,'Control Panel'!$F$37)</f>
        <v>0</v>
      </c>
      <c r="H165" s="69">
        <f t="shared" ref="H165:H169" si="20">SUM(E165:G165)</f>
        <v>0</v>
      </c>
      <c r="I165" s="137">
        <f>COUNTIFS(Rates!$G:$G,"&lt;&gt;",Rates!$AB:$AB,'Control Panel'!$F$37)</f>
        <v>0</v>
      </c>
      <c r="J165" s="129"/>
      <c r="L165" s="37" t="str">
        <f>'Control Panel'!$F$37</f>
        <v>R</v>
      </c>
      <c r="M165" s="29">
        <f>E165*'Control Panel'!$G$31*'Control Panel'!$G$37</f>
        <v>0</v>
      </c>
      <c r="N165" s="29">
        <f>F165*'Control Panel'!$G$32*'Control Panel'!$G$37</f>
        <v>0</v>
      </c>
      <c r="O165" s="29">
        <f>G165*'Control Panel'!$G$33*'Control Panel'!$G$37</f>
        <v>0</v>
      </c>
      <c r="P165" s="36"/>
    </row>
    <row r="166" spans="1:16" ht="15.75" customHeight="1" thickBot="1" x14ac:dyDescent="0.3">
      <c r="B166" s="287"/>
      <c r="D166" s="70" t="str">
        <f>'Control Panel'!$E$38</f>
        <v>Third Party</v>
      </c>
      <c r="E166" s="81">
        <f>COUNTIFS(Rates!$C:$C,'Control Panel'!$F$31,Rates!$AB:$AB,'Control Panel'!$F$38)</f>
        <v>0</v>
      </c>
      <c r="F166" s="82">
        <f>COUNTIFS(Rates!$C:$C,'Control Panel'!$F$32,Rates!$AB:$AB,'Control Panel'!$F$38)</f>
        <v>0</v>
      </c>
      <c r="G166" s="83">
        <f>COUNTIFS(Rates!$C:$C,'Control Panel'!$F$33,Rates!$AB:$AB,'Control Panel'!$F$38)</f>
        <v>0</v>
      </c>
      <c r="H166" s="71">
        <f t="shared" si="20"/>
        <v>0</v>
      </c>
      <c r="I166" s="136">
        <f>COUNTIFS(Rates!$G:$G,"&lt;&gt;",Rates!$AB:$AB,'Control Panel'!$F$38)</f>
        <v>0</v>
      </c>
      <c r="J166" s="129"/>
      <c r="L166" s="37" t="str">
        <f>'Control Panel'!$F$38</f>
        <v>T</v>
      </c>
      <c r="M166" s="29">
        <f>E166*'Control Panel'!$G$31*'Control Panel'!$G$38</f>
        <v>0</v>
      </c>
      <c r="N166" s="29">
        <f>F166*'Control Panel'!$G$32*'Control Panel'!$G$38</f>
        <v>0</v>
      </c>
      <c r="O166" s="29">
        <f>G166*'Control Panel'!$G$33*'Control Panel'!$G$38</f>
        <v>0</v>
      </c>
      <c r="P166" s="36"/>
    </row>
    <row r="167" spans="1:16" ht="15.75" customHeight="1" thickBot="1" x14ac:dyDescent="0.3">
      <c r="A167" s="21" t="s">
        <v>236</v>
      </c>
      <c r="B167" s="150"/>
      <c r="D167" s="73" t="str">
        <f>'Control Panel'!$E$39</f>
        <v>Modification</v>
      </c>
      <c r="E167" s="78">
        <f>COUNTIFS(Rates!$C:$C,'Control Panel'!$F$31,Rates!$AB:$AB,'Control Panel'!$F$39)</f>
        <v>0</v>
      </c>
      <c r="F167" s="79">
        <f>COUNTIFS(Rates!$C:$C,'Control Panel'!$F$32,Rates!$AB:$AB,'Control Panel'!$F$39)</f>
        <v>0</v>
      </c>
      <c r="G167" s="80">
        <f>COUNTIFS(Rates!$C:$C,'Control Panel'!$F$33,Rates!$AB:$AB,'Control Panel'!$F$39)</f>
        <v>0</v>
      </c>
      <c r="H167" s="69">
        <f t="shared" si="20"/>
        <v>0</v>
      </c>
      <c r="I167" s="137">
        <f>COUNTIFS(Rates!$G:$G,"&lt;&gt;",Rates!$AB:$AB,'Control Panel'!$F$39)</f>
        <v>0</v>
      </c>
      <c r="J167" s="129"/>
      <c r="L167" s="37" t="str">
        <f>'Control Panel'!$F$39</f>
        <v>M</v>
      </c>
      <c r="M167" s="29">
        <f>E167*'Control Panel'!$G$31*'Control Panel'!$G$39</f>
        <v>0</v>
      </c>
      <c r="N167" s="29">
        <f>F167*'Control Panel'!$G$32*'Control Panel'!$G$39</f>
        <v>0</v>
      </c>
      <c r="O167" s="29">
        <f>G167*'Control Panel'!$G$33*'Control Panel'!$G$39</f>
        <v>0</v>
      </c>
      <c r="P167" s="36"/>
    </row>
    <row r="168" spans="1:16" ht="15.75" customHeight="1" thickBot="1" x14ac:dyDescent="0.3">
      <c r="A168" s="22" t="s">
        <v>237</v>
      </c>
      <c r="B168" s="151"/>
      <c r="D168" s="74" t="str">
        <f>'Control Panel'!$E$40</f>
        <v>Future</v>
      </c>
      <c r="E168" s="81">
        <f>COUNTIFS(Rates!$C:$C,'Control Panel'!$F$31,Rates!$AB:$AB,'Control Panel'!$F$40)</f>
        <v>0</v>
      </c>
      <c r="F168" s="82">
        <f>COUNTIFS(Rates!$C:$C,'Control Panel'!$F$32,Rates!$AB:$AB,'Control Panel'!$F$40)</f>
        <v>0</v>
      </c>
      <c r="G168" s="83">
        <f>COUNTIFS(Rates!$C:$C,'Control Panel'!$F$33,Rates!$AB:$AB,'Control Panel'!$F$40)</f>
        <v>0</v>
      </c>
      <c r="H168" s="71">
        <f t="shared" si="20"/>
        <v>0</v>
      </c>
      <c r="I168" s="136">
        <f>COUNTIFS(Rates!$G:$G,"&lt;&gt;",Rates!$AB:$AB,'Control Panel'!$F$40)</f>
        <v>0</v>
      </c>
      <c r="J168" s="129"/>
      <c r="L168" s="37" t="str">
        <f>'Control Panel'!$F$40</f>
        <v>F</v>
      </c>
      <c r="M168" s="29">
        <f>E168*'Control Panel'!$G$31*'Control Panel'!$G$40</f>
        <v>0</v>
      </c>
      <c r="N168" s="29">
        <f>F168*'Control Panel'!$G$32*'Control Panel'!$G$40</f>
        <v>0</v>
      </c>
      <c r="O168" s="29">
        <f>G168*'Control Panel'!$G$33*'Control Panel'!$G$40</f>
        <v>0</v>
      </c>
      <c r="P168" s="36"/>
    </row>
    <row r="169" spans="1:16" ht="15.75" customHeight="1" thickBot="1" x14ac:dyDescent="0.3">
      <c r="A169" s="25" t="str">
        <f>IF(Rates!$AC$12&gt;0,"Yes","No")</f>
        <v>No</v>
      </c>
      <c r="B169" s="152">
        <f>IF(A169="Yes",1,0)</f>
        <v>0</v>
      </c>
      <c r="D169" s="87" t="str">
        <f>'Control Panel'!$E$41</f>
        <v>Not Available</v>
      </c>
      <c r="E169" s="78">
        <f>COUNTIFS(Rates!$C:$C,'Control Panel'!$F$31,Rates!$AB:$AB,'Control Panel'!$F$41)</f>
        <v>54</v>
      </c>
      <c r="F169" s="79">
        <f>COUNTIFS(Rates!$C:$C,'Control Panel'!$F$32,Rates!$AB:$AB,'Control Panel'!$F$41)</f>
        <v>7</v>
      </c>
      <c r="G169" s="80">
        <f>COUNTIFS(Rates!$C:$C,'Control Panel'!$F$33,Rates!$AB:$AB,'Control Panel'!$F$41)</f>
        <v>0</v>
      </c>
      <c r="H169" s="69">
        <f t="shared" si="20"/>
        <v>61</v>
      </c>
      <c r="I169" s="137">
        <f>COUNTIFS(Rates!$G:$G,"&lt;&gt;",Rates!$AB:$AB,'Control Panel'!$F$41)</f>
        <v>0</v>
      </c>
      <c r="J169" s="129"/>
      <c r="L169" s="37" t="str">
        <f>'Control Panel'!$F$41</f>
        <v>N</v>
      </c>
      <c r="M169" s="29">
        <f>E169*'Control Panel'!$G$31*'Control Panel'!$G$41</f>
        <v>0</v>
      </c>
      <c r="N169" s="29">
        <f>F169*'Control Panel'!$G$32*'Control Panel'!$G$41</f>
        <v>0</v>
      </c>
      <c r="O169" s="29">
        <f>G169*'Control Panel'!$G$33*'Control Panel'!$G$41</f>
        <v>0</v>
      </c>
      <c r="P169" s="36"/>
    </row>
    <row r="170" spans="1:16" ht="15.75" customHeight="1" thickBot="1" x14ac:dyDescent="0.3">
      <c r="B170" s="287"/>
      <c r="D170" s="84" t="str">
        <f>$D$93</f>
        <v>Total:</v>
      </c>
      <c r="E170" s="85">
        <f>SUM(E164:E169)</f>
        <v>54</v>
      </c>
      <c r="F170" s="85">
        <f>SUM(F164:F169)</f>
        <v>7</v>
      </c>
      <c r="G170" s="85">
        <f>SUM(G164:G169)</f>
        <v>0</v>
      </c>
      <c r="H170" s="86">
        <f>SUM(H164:H169)</f>
        <v>61</v>
      </c>
      <c r="I170" s="86">
        <f>SUM(I164:I169)</f>
        <v>0</v>
      </c>
      <c r="J170" s="154"/>
      <c r="L170" s="37" t="str">
        <f>D170</f>
        <v>Total:</v>
      </c>
      <c r="M170" s="29">
        <f>SUM(M164:M169)</f>
        <v>0</v>
      </c>
      <c r="N170" s="29">
        <f>SUM(N164:N169)</f>
        <v>0</v>
      </c>
      <c r="O170" s="29">
        <f>SUM(O164:O169)</f>
        <v>0</v>
      </c>
      <c r="P170" s="36"/>
    </row>
    <row r="171" spans="1:16" ht="15.75" customHeight="1" thickBot="1" x14ac:dyDescent="0.3">
      <c r="B171" s="287"/>
      <c r="D171" s="59"/>
      <c r="H171" s="4"/>
      <c r="L171" s="29" t="s">
        <v>239</v>
      </c>
      <c r="M171" s="38">
        <f t="shared" ref="M171:O171" si="21">IF(M163=0,"NA",M170/M163)</f>
        <v>0</v>
      </c>
      <c r="N171" s="38">
        <f t="shared" si="21"/>
        <v>0</v>
      </c>
      <c r="O171" s="38" t="str">
        <f t="shared" si="21"/>
        <v>NA</v>
      </c>
      <c r="P171" s="36"/>
    </row>
    <row r="172" spans="1:16" ht="15.75" customHeight="1" thickBot="1" x14ac:dyDescent="0.3">
      <c r="B172" s="287"/>
      <c r="D172" s="397" t="str">
        <f>'Control Panel'!F55&amp;" - "&amp;'Control Panel'!E55</f>
        <v>4.10 - Reporting and Analysis</v>
      </c>
      <c r="E172" s="398"/>
      <c r="F172" s="398"/>
      <c r="G172" s="19"/>
      <c r="H172" s="19"/>
      <c r="I172" s="19" t="str">
        <f>$I$84</f>
        <v xml:space="preserve">Overall Compliance: </v>
      </c>
      <c r="J172" s="20" t="str">
        <f>IF(SUM(M181:O181)=0,"N/A",SUM(M181:O181)/SUM(M174:O174))</f>
        <v>N/A</v>
      </c>
      <c r="L172" s="29"/>
      <c r="M172" s="29"/>
      <c r="N172" s="29"/>
      <c r="O172" s="29"/>
      <c r="P172" s="36"/>
    </row>
    <row r="173" spans="1:16" ht="15.75" customHeight="1" thickBot="1" x14ac:dyDescent="0.3">
      <c r="B173" s="287"/>
      <c r="D173" s="399" t="str">
        <f>$D$85</f>
        <v>Availability</v>
      </c>
      <c r="E173" s="401" t="str">
        <f>$E$85</f>
        <v>Priority</v>
      </c>
      <c r="F173" s="401"/>
      <c r="G173" s="401"/>
      <c r="H173" s="402" t="str">
        <f>$H$85</f>
        <v>Total</v>
      </c>
      <c r="I173" s="404" t="str">
        <f>$I$85</f>
        <v>Comments</v>
      </c>
      <c r="J173" s="417" t="str">
        <f>$J$85</f>
        <v>Availability by Type</v>
      </c>
      <c r="L173" s="29"/>
      <c r="M173" s="37" t="str">
        <f>'Control Panel'!$F$31</f>
        <v>R</v>
      </c>
      <c r="N173" s="37" t="str">
        <f>'Control Panel'!$F$32</f>
        <v>D</v>
      </c>
      <c r="O173" s="37" t="str">
        <f>'Control Panel'!$F$33</f>
        <v>O</v>
      </c>
      <c r="P173" s="36"/>
    </row>
    <row r="174" spans="1:16" ht="15.75" customHeight="1" thickBot="1" x14ac:dyDescent="0.3">
      <c r="B174" s="287"/>
      <c r="D174" s="400"/>
      <c r="E174" s="75" t="str">
        <f>'Control Panel'!$E$31</f>
        <v>Required</v>
      </c>
      <c r="F174" s="76" t="str">
        <f>'Control Panel'!$E$32</f>
        <v>Desired</v>
      </c>
      <c r="G174" s="77" t="str">
        <f>'Control Panel'!$E$33</f>
        <v>Optional</v>
      </c>
      <c r="H174" s="403"/>
      <c r="I174" s="405"/>
      <c r="J174" s="418"/>
      <c r="L174" s="37" t="s">
        <v>235</v>
      </c>
      <c r="M174" s="29">
        <f>E181*'Control Panel'!$G$31*'Control Panel'!$G$36</f>
        <v>240</v>
      </c>
      <c r="N174" s="29">
        <f>F181*'Control Panel'!$G$32*'Control Panel'!$G$36</f>
        <v>0</v>
      </c>
      <c r="O174" s="29">
        <f>G181*'Control Panel'!$G$33*'Control Panel'!$G$36</f>
        <v>0</v>
      </c>
      <c r="P174" s="36"/>
    </row>
    <row r="175" spans="1:16" ht="15.75" customHeight="1" thickBot="1" x14ac:dyDescent="0.3">
      <c r="B175" s="287"/>
      <c r="D175" s="88" t="str">
        <f>'Control Panel'!$E$36</f>
        <v>Yes</v>
      </c>
      <c r="E175" s="81">
        <f>COUNTIFS('Reporting and Analysis'!$C:$C,'Control Panel'!$F$31,'Reporting and Analysis'!$AB:$AB,'Control Panel'!$F$36)</f>
        <v>0</v>
      </c>
      <c r="F175" s="82">
        <f>COUNTIFS('Reporting and Analysis'!$C:$C,'Control Panel'!$F$32,'Reporting and Analysis'!$AB:$AB,'Control Panel'!$F$36)</f>
        <v>0</v>
      </c>
      <c r="G175" s="83">
        <f>COUNTIFS('Reporting and Analysis'!$C:$C,'Control Panel'!$F$33,'Reporting and Analysis'!$AB:$AB,'Control Panel'!$F$36)</f>
        <v>0</v>
      </c>
      <c r="H175" s="71">
        <f>SUM(E175:G175)</f>
        <v>0</v>
      </c>
      <c r="I175" s="136">
        <f>COUNTIFS('Reporting and Analysis'!$G:$G,"&lt;&gt;",'Reporting and Analysis'!$AB:$AB,'Control Panel'!$F$36)</f>
        <v>0</v>
      </c>
      <c r="J175" s="72"/>
      <c r="L175" s="37" t="str">
        <f>'Control Panel'!$F$36</f>
        <v>Y</v>
      </c>
      <c r="M175" s="29">
        <f>E175*'Control Panel'!$G$31*'Control Panel'!$G$36</f>
        <v>0</v>
      </c>
      <c r="N175" s="29">
        <f>F175*'Control Panel'!$G$32*'Control Panel'!$G$36</f>
        <v>0</v>
      </c>
      <c r="O175" s="29">
        <f>G175*'Control Panel'!$G$33*'Control Panel'!$G$36</f>
        <v>0</v>
      </c>
      <c r="P175" s="36"/>
    </row>
    <row r="176" spans="1:16" ht="15.75" customHeight="1" thickBot="1" x14ac:dyDescent="0.3">
      <c r="B176" s="287"/>
      <c r="D176" s="68" t="str">
        <f>'Control Panel'!$E$37</f>
        <v>Reporting</v>
      </c>
      <c r="E176" s="78">
        <f>COUNTIFS('Reporting and Analysis'!$C:$C,'Control Panel'!$F$31,'Reporting and Analysis'!$AB:$AB,'Control Panel'!$F$37)</f>
        <v>0</v>
      </c>
      <c r="F176" s="79">
        <f>COUNTIFS('Reporting and Analysis'!$C:$C,'Control Panel'!$F$32,'Reporting and Analysis'!$AB:$AB,'Control Panel'!$F$37)</f>
        <v>0</v>
      </c>
      <c r="G176" s="80">
        <f>COUNTIFS('Reporting and Analysis'!$C:$C,'Control Panel'!$F$33,'Reporting and Analysis'!$AB:$AB,'Control Panel'!$F$37)</f>
        <v>0</v>
      </c>
      <c r="H176" s="69">
        <f t="shared" ref="H176:H180" si="22">SUM(E176:G176)</f>
        <v>0</v>
      </c>
      <c r="I176" s="137">
        <f>COUNTIFS('Reporting and Analysis'!$G:$G,"&lt;&gt;",'Reporting and Analysis'!$AB:$AB,'Control Panel'!$F$37)</f>
        <v>0</v>
      </c>
      <c r="J176" s="129"/>
      <c r="L176" s="37" t="str">
        <f>'Control Panel'!$F$37</f>
        <v>R</v>
      </c>
      <c r="M176" s="29">
        <f>E176*'Control Panel'!$G$31*'Control Panel'!$G$37</f>
        <v>0</v>
      </c>
      <c r="N176" s="29">
        <f>F176*'Control Panel'!$G$32*'Control Panel'!$G$37</f>
        <v>0</v>
      </c>
      <c r="O176" s="29">
        <f>G176*'Control Panel'!$G$33*'Control Panel'!$G$37</f>
        <v>0</v>
      </c>
      <c r="P176" s="36"/>
    </row>
    <row r="177" spans="1:16" ht="15.75" customHeight="1" thickBot="1" x14ac:dyDescent="0.3">
      <c r="B177" s="287"/>
      <c r="D177" s="70" t="str">
        <f>'Control Panel'!$E$38</f>
        <v>Third Party</v>
      </c>
      <c r="E177" s="81">
        <f>COUNTIFS('Reporting and Analysis'!$C:$C,'Control Panel'!$F$31,'Reporting and Analysis'!$AB:$AB,'Control Panel'!$F$38)</f>
        <v>0</v>
      </c>
      <c r="F177" s="82">
        <f>COUNTIFS('Reporting and Analysis'!$C:$C,'Control Panel'!$F$32,'Reporting and Analysis'!$AB:$AB,'Control Panel'!$F$38)</f>
        <v>0</v>
      </c>
      <c r="G177" s="83">
        <f>COUNTIFS('Reporting and Analysis'!$C:$C,'Control Panel'!$F$33,'Reporting and Analysis'!$AB:$AB,'Control Panel'!$F$38)</f>
        <v>0</v>
      </c>
      <c r="H177" s="71">
        <f t="shared" si="22"/>
        <v>0</v>
      </c>
      <c r="I177" s="136">
        <f>COUNTIFS('Reporting and Analysis'!$G:$G,"&lt;&gt;",'Reporting and Analysis'!$AB:$AB,'Control Panel'!$F$38)</f>
        <v>0</v>
      </c>
      <c r="J177" s="129"/>
      <c r="L177" s="37" t="str">
        <f>'Control Panel'!$F$38</f>
        <v>T</v>
      </c>
      <c r="M177" s="29">
        <f>E177*'Control Panel'!$G$31*'Control Panel'!$G$38</f>
        <v>0</v>
      </c>
      <c r="N177" s="29">
        <f>F177*'Control Panel'!$G$32*'Control Panel'!$G$38</f>
        <v>0</v>
      </c>
      <c r="O177" s="29">
        <f>G177*'Control Panel'!$G$33*'Control Panel'!$G$38</f>
        <v>0</v>
      </c>
      <c r="P177" s="36"/>
    </row>
    <row r="178" spans="1:16" ht="15.75" customHeight="1" thickBot="1" x14ac:dyDescent="0.3">
      <c r="A178" s="21" t="s">
        <v>236</v>
      </c>
      <c r="B178" s="150"/>
      <c r="D178" s="73" t="str">
        <f>'Control Panel'!$E$39</f>
        <v>Modification</v>
      </c>
      <c r="E178" s="78">
        <f>COUNTIFS('Reporting and Analysis'!$C:$C,'Control Panel'!$F$31,'Reporting and Analysis'!$AB:$AB,'Control Panel'!$F$39)</f>
        <v>0</v>
      </c>
      <c r="F178" s="79">
        <f>COUNTIFS('Reporting and Analysis'!$C:$C,'Control Panel'!$F$32,'Reporting and Analysis'!$AB:$AB,'Control Panel'!$F$39)</f>
        <v>0</v>
      </c>
      <c r="G178" s="80">
        <f>COUNTIFS('Reporting and Analysis'!$C:$C,'Control Panel'!$F$33,'Reporting and Analysis'!$AB:$AB,'Control Panel'!$F$39)</f>
        <v>0</v>
      </c>
      <c r="H178" s="69">
        <f t="shared" si="22"/>
        <v>0</v>
      </c>
      <c r="I178" s="137">
        <f>COUNTIFS('Reporting and Analysis'!$G:$G,"&lt;&gt;",'Reporting and Analysis'!$AB:$AB,'Control Panel'!$F$39)</f>
        <v>0</v>
      </c>
      <c r="J178" s="129"/>
      <c r="L178" s="37" t="str">
        <f>'Control Panel'!$F$39</f>
        <v>M</v>
      </c>
      <c r="M178" s="29">
        <f>E178*'Control Panel'!$G$31*'Control Panel'!$G$39</f>
        <v>0</v>
      </c>
      <c r="N178" s="29">
        <f>F178*'Control Panel'!$G$32*'Control Panel'!$G$39</f>
        <v>0</v>
      </c>
      <c r="O178" s="29">
        <f>G178*'Control Panel'!$G$33*'Control Panel'!$G$39</f>
        <v>0</v>
      </c>
      <c r="P178" s="36"/>
    </row>
    <row r="179" spans="1:16" ht="15.75" customHeight="1" thickBot="1" x14ac:dyDescent="0.3">
      <c r="A179" s="22" t="s">
        <v>237</v>
      </c>
      <c r="B179" s="151"/>
      <c r="D179" s="74" t="str">
        <f>'Control Panel'!$E$40</f>
        <v>Future</v>
      </c>
      <c r="E179" s="81">
        <f>COUNTIFS('Reporting and Analysis'!$C:$C,'Control Panel'!$F$31,'Reporting and Analysis'!$AB:$AB,'Control Panel'!$F$40)</f>
        <v>0</v>
      </c>
      <c r="F179" s="82">
        <f>COUNTIFS('Reporting and Analysis'!$C:$C,'Control Panel'!$F$32,'Reporting and Analysis'!$AB:$AB,'Control Panel'!$F$40)</f>
        <v>0</v>
      </c>
      <c r="G179" s="83">
        <f>COUNTIFS('Reporting and Analysis'!$C:$C,'Control Panel'!$F$33,'Reporting and Analysis'!$AB:$AB,'Control Panel'!$F$40)</f>
        <v>0</v>
      </c>
      <c r="H179" s="71">
        <f t="shared" si="22"/>
        <v>0</v>
      </c>
      <c r="I179" s="136">
        <f>COUNTIFS('Reporting and Analysis'!$G:$G,"&lt;&gt;",'Reporting and Analysis'!$AB:$AB,'Control Panel'!$F$40)</f>
        <v>0</v>
      </c>
      <c r="J179" s="129"/>
      <c r="L179" s="37" t="str">
        <f>'Control Panel'!$F$40</f>
        <v>F</v>
      </c>
      <c r="M179" s="29">
        <f>E179*'Control Panel'!$G$31*'Control Panel'!$G$40</f>
        <v>0</v>
      </c>
      <c r="N179" s="29">
        <f>F179*'Control Panel'!$G$32*'Control Panel'!$G$40</f>
        <v>0</v>
      </c>
      <c r="O179" s="29">
        <f>G179*'Control Panel'!$G$33*'Control Panel'!$G$40</f>
        <v>0</v>
      </c>
      <c r="P179" s="36"/>
    </row>
    <row r="180" spans="1:16" ht="15.75" customHeight="1" thickBot="1" x14ac:dyDescent="0.3">
      <c r="A180" s="25" t="str">
        <f>IF('Reporting and Analysis'!$AC$12&gt;0,"Yes","No")</f>
        <v>No</v>
      </c>
      <c r="B180" s="152">
        <f>IF(A180="Yes",1,0)</f>
        <v>0</v>
      </c>
      <c r="D180" s="87" t="str">
        <f>'Control Panel'!$E$41</f>
        <v>Not Available</v>
      </c>
      <c r="E180" s="78">
        <f>COUNTIFS('Reporting and Analysis'!$C:$C,'Control Panel'!$F$31,'Reporting and Analysis'!$AB:$AB,'Control Panel'!$F$41)</f>
        <v>60</v>
      </c>
      <c r="F180" s="79">
        <f>COUNTIFS('Reporting and Analysis'!$C:$C,'Control Panel'!$F$32,'Reporting and Analysis'!$AB:$AB,'Control Panel'!$F$41)</f>
        <v>0</v>
      </c>
      <c r="G180" s="80">
        <f>COUNTIFS('Reporting and Analysis'!$C:$C,'Control Panel'!$F$33,'Reporting and Analysis'!$AB:$AB,'Control Panel'!$F$41)</f>
        <v>0</v>
      </c>
      <c r="H180" s="69">
        <f t="shared" si="22"/>
        <v>60</v>
      </c>
      <c r="I180" s="137">
        <f>COUNTIFS('Reporting and Analysis'!$G:$G,"&lt;&gt;",'Reporting and Analysis'!$AB:$AB,'Control Panel'!$F$41)</f>
        <v>0</v>
      </c>
      <c r="J180" s="129"/>
      <c r="L180" s="37" t="str">
        <f>'Control Panel'!$F$41</f>
        <v>N</v>
      </c>
      <c r="M180" s="29">
        <f>E180*'Control Panel'!$G$31*'Control Panel'!$G$41</f>
        <v>0</v>
      </c>
      <c r="N180" s="29">
        <f>F180*'Control Panel'!$G$32*'Control Panel'!$G$41</f>
        <v>0</v>
      </c>
      <c r="O180" s="29">
        <f>G180*'Control Panel'!$G$33*'Control Panel'!$G$41</f>
        <v>0</v>
      </c>
      <c r="P180" s="36"/>
    </row>
    <row r="181" spans="1:16" ht="15.75" customHeight="1" thickBot="1" x14ac:dyDescent="0.3">
      <c r="B181" s="287"/>
      <c r="D181" s="84" t="str">
        <f>$D$93</f>
        <v>Total:</v>
      </c>
      <c r="E181" s="85">
        <f>SUM(E175:E180)</f>
        <v>60</v>
      </c>
      <c r="F181" s="85">
        <f>SUM(F175:F180)</f>
        <v>0</v>
      </c>
      <c r="G181" s="85">
        <f>SUM(G175:G180)</f>
        <v>0</v>
      </c>
      <c r="H181" s="86">
        <f>SUM(H175:H180)</f>
        <v>60</v>
      </c>
      <c r="I181" s="86">
        <f>SUM(I175:I180)</f>
        <v>0</v>
      </c>
      <c r="J181" s="154"/>
      <c r="L181" s="37" t="str">
        <f>D181</f>
        <v>Total:</v>
      </c>
      <c r="M181" s="29">
        <f>SUM(M175:M180)</f>
        <v>0</v>
      </c>
      <c r="N181" s="29">
        <f>SUM(N175:N180)</f>
        <v>0</v>
      </c>
      <c r="O181" s="29">
        <f>SUM(O175:O180)</f>
        <v>0</v>
      </c>
      <c r="P181" s="36"/>
    </row>
    <row r="182" spans="1:16" ht="15.75" customHeight="1" thickBot="1" x14ac:dyDescent="0.3">
      <c r="B182" s="287"/>
      <c r="D182" s="59"/>
      <c r="H182" s="4"/>
      <c r="L182" s="29" t="s">
        <v>239</v>
      </c>
      <c r="M182" s="38">
        <f t="shared" ref="M182:O182" si="23">IF(M174=0,"NA",M181/M174)</f>
        <v>0</v>
      </c>
      <c r="N182" s="38" t="str">
        <f t="shared" si="23"/>
        <v>NA</v>
      </c>
      <c r="O182" s="38" t="str">
        <f t="shared" si="23"/>
        <v>NA</v>
      </c>
      <c r="P182" s="36"/>
    </row>
    <row r="183" spans="1:16" ht="15.75" customHeight="1" thickBot="1" x14ac:dyDescent="0.3">
      <c r="B183" s="287"/>
      <c r="D183" s="397" t="str">
        <f>'Control Panel'!F56&amp;" - "&amp;'Control Panel'!E56</f>
        <v>4.11 - Service and Work Orders</v>
      </c>
      <c r="E183" s="398"/>
      <c r="F183" s="398"/>
      <c r="G183" s="19"/>
      <c r="H183" s="19"/>
      <c r="I183" s="19" t="str">
        <f>$I$84</f>
        <v xml:space="preserve">Overall Compliance: </v>
      </c>
      <c r="J183" s="20" t="str">
        <f>IF(SUM(M192:O192)=0,"N/A",SUM(M192:O192)/SUM(M185:O185))</f>
        <v>N/A</v>
      </c>
      <c r="L183" s="29"/>
      <c r="M183" s="29"/>
      <c r="N183" s="29"/>
      <c r="O183" s="29"/>
      <c r="P183" s="36"/>
    </row>
    <row r="184" spans="1:16" ht="15.75" customHeight="1" thickBot="1" x14ac:dyDescent="0.3">
      <c r="B184" s="287"/>
      <c r="D184" s="399" t="str">
        <f>$D$85</f>
        <v>Availability</v>
      </c>
      <c r="E184" s="401" t="str">
        <f>$E$85</f>
        <v>Priority</v>
      </c>
      <c r="F184" s="401"/>
      <c r="G184" s="401"/>
      <c r="H184" s="402" t="str">
        <f>$H$85</f>
        <v>Total</v>
      </c>
      <c r="I184" s="404" t="str">
        <f>$I$85</f>
        <v>Comments</v>
      </c>
      <c r="J184" s="417" t="str">
        <f>$J$85</f>
        <v>Availability by Type</v>
      </c>
      <c r="L184" s="29"/>
      <c r="M184" s="37" t="str">
        <f>'Control Panel'!$F$31</f>
        <v>R</v>
      </c>
      <c r="N184" s="37" t="str">
        <f>'Control Panel'!$F$32</f>
        <v>D</v>
      </c>
      <c r="O184" s="37" t="str">
        <f>'Control Panel'!$F$33</f>
        <v>O</v>
      </c>
      <c r="P184" s="36"/>
    </row>
    <row r="185" spans="1:16" ht="15.75" customHeight="1" thickBot="1" x14ac:dyDescent="0.3">
      <c r="B185" s="287"/>
      <c r="D185" s="400"/>
      <c r="E185" s="75" t="str">
        <f>'Control Panel'!$E$31</f>
        <v>Required</v>
      </c>
      <c r="F185" s="76" t="str">
        <f>'Control Panel'!$E$32</f>
        <v>Desired</v>
      </c>
      <c r="G185" s="77" t="str">
        <f>'Control Panel'!$E$33</f>
        <v>Optional</v>
      </c>
      <c r="H185" s="403"/>
      <c r="I185" s="405"/>
      <c r="J185" s="418"/>
      <c r="L185" s="37" t="s">
        <v>235</v>
      </c>
      <c r="M185" s="29">
        <f>E192*'Control Panel'!$G$31*'Control Panel'!$G$36</f>
        <v>144</v>
      </c>
      <c r="N185" s="29">
        <f>F192*'Control Panel'!$G$32*'Control Panel'!$G$36</f>
        <v>0</v>
      </c>
      <c r="O185" s="29">
        <f>G192*'Control Panel'!$G$33*'Control Panel'!$G$36</f>
        <v>1</v>
      </c>
      <c r="P185" s="36"/>
    </row>
    <row r="186" spans="1:16" ht="15.75" customHeight="1" thickBot="1" x14ac:dyDescent="0.3">
      <c r="B186" s="287"/>
      <c r="D186" s="88" t="str">
        <f>'Control Panel'!$E$36</f>
        <v>Yes</v>
      </c>
      <c r="E186" s="81">
        <f>COUNTIFS('Service and Work Orders'!$C:$C,'Control Panel'!$F$31,'Service and Work Orders'!$AB:$AB,'Control Panel'!$F$36)</f>
        <v>0</v>
      </c>
      <c r="F186" s="82">
        <f>COUNTIFS('Service and Work Orders'!$C:$C,'Control Panel'!$F$32,'Service and Work Orders'!$AB:$AB,'Control Panel'!$F$36)</f>
        <v>0</v>
      </c>
      <c r="G186" s="83">
        <f>COUNTIFS('Service and Work Orders'!$C:$C,'Control Panel'!$F$33,'Service and Work Orders'!$AB:$AB,'Control Panel'!$F$36)</f>
        <v>0</v>
      </c>
      <c r="H186" s="71">
        <f>SUM(E186:G186)</f>
        <v>0</v>
      </c>
      <c r="I186" s="136">
        <f>COUNTIFS('Service and Work Orders'!$G:$G,"&lt;&gt;",'Service and Work Orders'!$AB:$AB,'Control Panel'!$F$36)</f>
        <v>0</v>
      </c>
      <c r="J186" s="72"/>
      <c r="L186" s="37" t="str">
        <f>'Control Panel'!$F$36</f>
        <v>Y</v>
      </c>
      <c r="M186" s="29">
        <f>E186*'Control Panel'!$G$31*'Control Panel'!$G$36</f>
        <v>0</v>
      </c>
      <c r="N186" s="29">
        <f>F186*'Control Panel'!$G$32*'Control Panel'!$G$36</f>
        <v>0</v>
      </c>
      <c r="O186" s="29">
        <f>G186*'Control Panel'!$G$33*'Control Panel'!$G$36</f>
        <v>0</v>
      </c>
      <c r="P186" s="36"/>
    </row>
    <row r="187" spans="1:16" ht="15.75" customHeight="1" thickBot="1" x14ac:dyDescent="0.3">
      <c r="B187" s="287"/>
      <c r="D187" s="68" t="str">
        <f>'Control Panel'!$E$37</f>
        <v>Reporting</v>
      </c>
      <c r="E187" s="78">
        <f>COUNTIFS('Service and Work Orders'!$C:$C,'Control Panel'!$F$31,'Service and Work Orders'!$AB:$AB,'Control Panel'!$F$37)</f>
        <v>0</v>
      </c>
      <c r="F187" s="79">
        <f>COUNTIFS('Service and Work Orders'!$C:$C,'Control Panel'!$F$32,'Service and Work Orders'!$AB:$AB,'Control Panel'!$F$37)</f>
        <v>0</v>
      </c>
      <c r="G187" s="80">
        <f>COUNTIFS('Service and Work Orders'!$C:$C,'Control Panel'!$F$33,'Service and Work Orders'!$AB:$AB,'Control Panel'!$F$37)</f>
        <v>0</v>
      </c>
      <c r="H187" s="69">
        <f t="shared" ref="H187:H191" si="24">SUM(E187:G187)</f>
        <v>0</v>
      </c>
      <c r="I187" s="137">
        <f>COUNTIFS('Service and Work Orders'!$G:$G,"&lt;&gt;",'Service and Work Orders'!$AB:$AB,'Control Panel'!$F$37)</f>
        <v>0</v>
      </c>
      <c r="J187" s="129"/>
      <c r="L187" s="37" t="str">
        <f>'Control Panel'!$F$37</f>
        <v>R</v>
      </c>
      <c r="M187" s="29">
        <f>E187*'Control Panel'!$G$31*'Control Panel'!$G$37</f>
        <v>0</v>
      </c>
      <c r="N187" s="29">
        <f>F187*'Control Panel'!$G$32*'Control Panel'!$G$37</f>
        <v>0</v>
      </c>
      <c r="O187" s="29">
        <f>G187*'Control Panel'!$G$33*'Control Panel'!$G$37</f>
        <v>0</v>
      </c>
      <c r="P187" s="36"/>
    </row>
    <row r="188" spans="1:16" ht="15.75" customHeight="1" thickBot="1" x14ac:dyDescent="0.3">
      <c r="B188" s="287"/>
      <c r="D188" s="70" t="str">
        <f>'Control Panel'!$E$38</f>
        <v>Third Party</v>
      </c>
      <c r="E188" s="81">
        <f>COUNTIFS('Service and Work Orders'!$C:$C,'Control Panel'!$F$31,'Service and Work Orders'!$AB:$AB,'Control Panel'!$F$38)</f>
        <v>0</v>
      </c>
      <c r="F188" s="82">
        <f>COUNTIFS('Service and Work Orders'!$C:$C,'Control Panel'!$F$32,'Service and Work Orders'!$AB:$AB,'Control Panel'!$F$38)</f>
        <v>0</v>
      </c>
      <c r="G188" s="83">
        <f>COUNTIFS('Service and Work Orders'!$C:$C,'Control Panel'!$F$33,'Service and Work Orders'!$AB:$AB,'Control Panel'!$F$38)</f>
        <v>0</v>
      </c>
      <c r="H188" s="71">
        <f t="shared" si="24"/>
        <v>0</v>
      </c>
      <c r="I188" s="136">
        <f>COUNTIFS('Service and Work Orders'!$G:$G,"&lt;&gt;",'Service and Work Orders'!$AB:$AB,'Control Panel'!$F$38)</f>
        <v>0</v>
      </c>
      <c r="J188" s="129"/>
      <c r="L188" s="37" t="str">
        <f>'Control Panel'!$F$38</f>
        <v>T</v>
      </c>
      <c r="M188" s="29">
        <f>E188*'Control Panel'!$G$31*'Control Panel'!$G$38</f>
        <v>0</v>
      </c>
      <c r="N188" s="29">
        <f>F188*'Control Panel'!$G$32*'Control Panel'!$G$38</f>
        <v>0</v>
      </c>
      <c r="O188" s="29">
        <f>G188*'Control Panel'!$G$33*'Control Panel'!$G$38</f>
        <v>0</v>
      </c>
      <c r="P188" s="36"/>
    </row>
    <row r="189" spans="1:16" ht="15.75" customHeight="1" thickBot="1" x14ac:dyDescent="0.3">
      <c r="A189" s="21" t="s">
        <v>236</v>
      </c>
      <c r="B189" s="150"/>
      <c r="D189" s="73" t="str">
        <f>'Control Panel'!$E$39</f>
        <v>Modification</v>
      </c>
      <c r="E189" s="78">
        <f>COUNTIFS('Service and Work Orders'!$C:$C,'Control Panel'!$F$31,'Service and Work Orders'!$AB:$AB,'Control Panel'!$F$39)</f>
        <v>0</v>
      </c>
      <c r="F189" s="79">
        <f>COUNTIFS('Service and Work Orders'!$C:$C,'Control Panel'!$F$32,'Service and Work Orders'!$AB:$AB,'Control Panel'!$F$39)</f>
        <v>0</v>
      </c>
      <c r="G189" s="80">
        <f>COUNTIFS('Service and Work Orders'!$C:$C,'Control Panel'!$F$33,'Service and Work Orders'!$AB:$AB,'Control Panel'!$F$39)</f>
        <v>0</v>
      </c>
      <c r="H189" s="69">
        <f t="shared" si="24"/>
        <v>0</v>
      </c>
      <c r="I189" s="137">
        <f>COUNTIFS('Service and Work Orders'!$G:$G,"&lt;&gt;",'Service and Work Orders'!$AB:$AB,'Control Panel'!$F$39)</f>
        <v>0</v>
      </c>
      <c r="J189" s="129"/>
      <c r="L189" s="37" t="str">
        <f>'Control Panel'!$F$39</f>
        <v>M</v>
      </c>
      <c r="M189" s="29">
        <f>E189*'Control Panel'!$G$31*'Control Panel'!$G$39</f>
        <v>0</v>
      </c>
      <c r="N189" s="29">
        <f>F189*'Control Panel'!$G$32*'Control Panel'!$G$39</f>
        <v>0</v>
      </c>
      <c r="O189" s="29">
        <f>G189*'Control Panel'!$G$33*'Control Panel'!$G$39</f>
        <v>0</v>
      </c>
      <c r="P189" s="36"/>
    </row>
    <row r="190" spans="1:16" ht="15.75" customHeight="1" thickBot="1" x14ac:dyDescent="0.3">
      <c r="A190" s="22" t="s">
        <v>237</v>
      </c>
      <c r="B190" s="151"/>
      <c r="D190" s="74" t="str">
        <f>'Control Panel'!$E$40</f>
        <v>Future</v>
      </c>
      <c r="E190" s="81">
        <f>COUNTIFS('Service and Work Orders'!$C:$C,'Control Panel'!$F$31,'Service and Work Orders'!$AB:$AB,'Control Panel'!$F$40)</f>
        <v>0</v>
      </c>
      <c r="F190" s="82">
        <f>COUNTIFS('Service and Work Orders'!$C:$C,'Control Panel'!$F$32,'Service and Work Orders'!$AB:$AB,'Control Panel'!$F$40)</f>
        <v>0</v>
      </c>
      <c r="G190" s="83">
        <f>COUNTIFS('Service and Work Orders'!$C:$C,'Control Panel'!$F$33,'Service and Work Orders'!$AB:$AB,'Control Panel'!$F$40)</f>
        <v>0</v>
      </c>
      <c r="H190" s="71">
        <f t="shared" si="24"/>
        <v>0</v>
      </c>
      <c r="I190" s="136">
        <f>COUNTIFS('Service and Work Orders'!$G:$G,"&lt;&gt;",'Service and Work Orders'!$AB:$AB,'Control Panel'!$F$40)</f>
        <v>0</v>
      </c>
      <c r="J190" s="129"/>
      <c r="L190" s="37" t="str">
        <f>'Control Panel'!$F$40</f>
        <v>F</v>
      </c>
      <c r="M190" s="29">
        <f>E190*'Control Panel'!$G$31*'Control Panel'!$G$40</f>
        <v>0</v>
      </c>
      <c r="N190" s="29">
        <f>F190*'Control Panel'!$G$32*'Control Panel'!$G$40</f>
        <v>0</v>
      </c>
      <c r="O190" s="29">
        <f>G190*'Control Panel'!$G$33*'Control Panel'!$G$40</f>
        <v>0</v>
      </c>
      <c r="P190" s="36"/>
    </row>
    <row r="191" spans="1:16" ht="15.75" customHeight="1" thickBot="1" x14ac:dyDescent="0.3">
      <c r="A191" s="25" t="str">
        <f>IF('Service and Work Orders'!$AC$12&gt;0,"Yes","No")</f>
        <v>No</v>
      </c>
      <c r="B191" s="152">
        <f>IF(A191="Yes",1,0)</f>
        <v>0</v>
      </c>
      <c r="D191" s="87" t="str">
        <f>'Control Panel'!$E$41</f>
        <v>Not Available</v>
      </c>
      <c r="E191" s="78">
        <f>COUNTIFS('Service and Work Orders'!$C:$C,'Control Panel'!$F$31,'Service and Work Orders'!$AB:$AB,'Control Panel'!$F$41)</f>
        <v>36</v>
      </c>
      <c r="F191" s="79">
        <f>COUNTIFS('Service and Work Orders'!$C:$C,'Control Panel'!$F$32,'Service and Work Orders'!$AB:$AB,'Control Panel'!$F$41)</f>
        <v>0</v>
      </c>
      <c r="G191" s="80">
        <f>COUNTIFS('Service and Work Orders'!$C:$C,'Control Panel'!$F$33,'Service and Work Orders'!$AB:$AB,'Control Panel'!$F$41)</f>
        <v>1</v>
      </c>
      <c r="H191" s="69">
        <f t="shared" si="24"/>
        <v>37</v>
      </c>
      <c r="I191" s="137">
        <f>COUNTIFS('Service and Work Orders'!$G:$G,"&lt;&gt;",'Service and Work Orders'!$AB:$AB,'Control Panel'!$F$41)</f>
        <v>0</v>
      </c>
      <c r="J191" s="129"/>
      <c r="L191" s="37" t="str">
        <f>'Control Panel'!$F$41</f>
        <v>N</v>
      </c>
      <c r="M191" s="29">
        <f>E191*'Control Panel'!$G$31*'Control Panel'!$G$41</f>
        <v>0</v>
      </c>
      <c r="N191" s="29">
        <f>F191*'Control Panel'!$G$32*'Control Panel'!$G$41</f>
        <v>0</v>
      </c>
      <c r="O191" s="29">
        <f>G191*'Control Panel'!$G$33*'Control Panel'!$G$41</f>
        <v>0</v>
      </c>
      <c r="P191" s="36"/>
    </row>
    <row r="192" spans="1:16" ht="15.75" customHeight="1" thickBot="1" x14ac:dyDescent="0.3">
      <c r="B192" s="287"/>
      <c r="D192" s="84" t="str">
        <f>$D$93</f>
        <v>Total:</v>
      </c>
      <c r="E192" s="85">
        <f>SUM(E186:E191)</f>
        <v>36</v>
      </c>
      <c r="F192" s="85">
        <f>SUM(F186:F191)</f>
        <v>0</v>
      </c>
      <c r="G192" s="85">
        <f>SUM(G186:G191)</f>
        <v>1</v>
      </c>
      <c r="H192" s="86">
        <f>SUM(H186:H191)</f>
        <v>37</v>
      </c>
      <c r="I192" s="86">
        <f>SUM(I186:I191)</f>
        <v>0</v>
      </c>
      <c r="J192" s="138"/>
      <c r="L192" s="37" t="str">
        <f>D192</f>
        <v>Total:</v>
      </c>
      <c r="M192" s="29">
        <f>SUM(M186:M191)</f>
        <v>0</v>
      </c>
      <c r="N192" s="29">
        <f>SUM(N186:N191)</f>
        <v>0</v>
      </c>
      <c r="O192" s="29">
        <f>SUM(O186:O191)</f>
        <v>0</v>
      </c>
      <c r="P192" s="36"/>
    </row>
    <row r="193" spans="1:16" ht="15.75" customHeight="1" thickBot="1" x14ac:dyDescent="0.3">
      <c r="B193" s="287"/>
      <c r="D193" s="59"/>
      <c r="H193" s="4"/>
      <c r="L193" s="29" t="s">
        <v>239</v>
      </c>
      <c r="M193" s="38">
        <f t="shared" ref="M193:O193" si="25">IF(M185=0,"NA",M192/M185)</f>
        <v>0</v>
      </c>
      <c r="N193" s="38" t="str">
        <f t="shared" si="25"/>
        <v>NA</v>
      </c>
      <c r="O193" s="38">
        <f t="shared" si="25"/>
        <v>0</v>
      </c>
      <c r="P193" s="36"/>
    </row>
    <row r="194" spans="1:16" ht="15.75" hidden="1" customHeight="1" thickBot="1" x14ac:dyDescent="0.3">
      <c r="B194" s="287"/>
      <c r="D194" s="397" t="str">
        <f>'Control Panel'!F57&amp;" - "&amp;'Control Panel'!E57</f>
        <v>4.12 - Module 11</v>
      </c>
      <c r="E194" s="398"/>
      <c r="F194" s="398"/>
      <c r="G194" s="19"/>
      <c r="H194" s="19"/>
      <c r="I194" s="19" t="str">
        <f>$I$84</f>
        <v xml:space="preserve">Overall Compliance: </v>
      </c>
      <c r="J194" s="20" t="str">
        <f>IF(SUM(M203:O203)=0,"N/A",SUM(M203:O203)/SUM(M196:O196))</f>
        <v>N/A</v>
      </c>
      <c r="L194" s="29"/>
      <c r="M194" s="29"/>
      <c r="N194" s="29"/>
      <c r="O194" s="29"/>
      <c r="P194" s="36"/>
    </row>
    <row r="195" spans="1:16" ht="15.75" hidden="1" customHeight="1" thickBot="1" x14ac:dyDescent="0.3">
      <c r="B195" s="287"/>
      <c r="D195" s="399" t="str">
        <f>$D$85</f>
        <v>Availability</v>
      </c>
      <c r="E195" s="401" t="str">
        <f>$E$85</f>
        <v>Priority</v>
      </c>
      <c r="F195" s="401"/>
      <c r="G195" s="401"/>
      <c r="H195" s="402" t="str">
        <f>$H$85</f>
        <v>Total</v>
      </c>
      <c r="I195" s="404" t="str">
        <f>$I$85</f>
        <v>Comments</v>
      </c>
      <c r="J195" s="417" t="str">
        <f>$J$85</f>
        <v>Availability by Type</v>
      </c>
      <c r="L195" s="29"/>
      <c r="M195" s="37" t="str">
        <f>'Control Panel'!$F$31</f>
        <v>R</v>
      </c>
      <c r="N195" s="37" t="str">
        <f>'Control Panel'!$F$32</f>
        <v>D</v>
      </c>
      <c r="O195" s="37" t="str">
        <f>'Control Panel'!$F$33</f>
        <v>O</v>
      </c>
      <c r="P195" s="36"/>
    </row>
    <row r="196" spans="1:16" ht="15.75" hidden="1" customHeight="1" thickBot="1" x14ac:dyDescent="0.3">
      <c r="B196" s="287"/>
      <c r="D196" s="400"/>
      <c r="E196" s="75" t="str">
        <f>'Control Panel'!$E$31</f>
        <v>Required</v>
      </c>
      <c r="F196" s="76" t="str">
        <f>'Control Panel'!$E$32</f>
        <v>Desired</v>
      </c>
      <c r="G196" s="77" t="str">
        <f>'Control Panel'!$E$33</f>
        <v>Optional</v>
      </c>
      <c r="H196" s="403"/>
      <c r="I196" s="405"/>
      <c r="J196" s="418"/>
      <c r="L196" s="37" t="s">
        <v>235</v>
      </c>
      <c r="M196" s="29">
        <f>E203*'Control Panel'!$G$31*'Control Panel'!$G$36</f>
        <v>0</v>
      </c>
      <c r="N196" s="29">
        <f>F203*'Control Panel'!$G$32*'Control Panel'!$G$36</f>
        <v>0</v>
      </c>
      <c r="O196" s="29">
        <f>G203*'Control Panel'!$G$33*'Control Panel'!$G$36</f>
        <v>0</v>
      </c>
      <c r="P196" s="36"/>
    </row>
    <row r="197" spans="1:16" ht="15.75" hidden="1" customHeight="1" thickBot="1" x14ac:dyDescent="0.3">
      <c r="B197" s="287"/>
      <c r="D197" s="88" t="str">
        <f>'Control Panel'!$E$36</f>
        <v>Yes</v>
      </c>
      <c r="E197" s="81">
        <f>COUNTIFS('Module 11'!$C:$C,'Control Panel'!$F$31,'Module 11'!$AB:$AB,'Control Panel'!$F$36)</f>
        <v>0</v>
      </c>
      <c r="F197" s="82">
        <f>COUNTIFS('Module 11'!$C:$C,'Control Panel'!$F$32,'Module 11'!$AB:$AB,'Control Panel'!$F$36)</f>
        <v>0</v>
      </c>
      <c r="G197" s="83">
        <f>COUNTIFS('Module 11'!$C:$C,'Control Panel'!$F$33,'Module 11'!$AB:$AB,'Control Panel'!$F$36)</f>
        <v>0</v>
      </c>
      <c r="H197" s="71">
        <f>SUM(E197:G197)</f>
        <v>0</v>
      </c>
      <c r="I197" s="136">
        <f>COUNTIFS('Module 11'!$G:$G,"&lt;&gt;",'Module 11'!$AB:$AB,'Control Panel'!$F$36)</f>
        <v>0</v>
      </c>
      <c r="J197" s="72"/>
      <c r="L197" s="37" t="str">
        <f>'Control Panel'!$F$36</f>
        <v>Y</v>
      </c>
      <c r="M197" s="29">
        <f>E197*'Control Panel'!$G$31*'Control Panel'!$G$36</f>
        <v>0</v>
      </c>
      <c r="N197" s="29">
        <f>F197*'Control Panel'!$G$32*'Control Panel'!$G$36</f>
        <v>0</v>
      </c>
      <c r="O197" s="29">
        <f>G197*'Control Panel'!$G$33*'Control Panel'!$G$36</f>
        <v>0</v>
      </c>
      <c r="P197" s="36"/>
    </row>
    <row r="198" spans="1:16" ht="15.75" hidden="1" customHeight="1" thickBot="1" x14ac:dyDescent="0.3">
      <c r="B198" s="287"/>
      <c r="D198" s="68" t="str">
        <f>'Control Panel'!$E$37</f>
        <v>Reporting</v>
      </c>
      <c r="E198" s="78">
        <f>COUNTIFS('Module 11'!$C:$C,'Control Panel'!$F$31,'Module 11'!$AB:$AB,'Control Panel'!$F$37)</f>
        <v>0</v>
      </c>
      <c r="F198" s="79">
        <f>COUNTIFS('Module 11'!$C:$C,'Control Panel'!$F$32,'Module 11'!$AB:$AB,'Control Panel'!$F$37)</f>
        <v>0</v>
      </c>
      <c r="G198" s="80">
        <f>COUNTIFS('Module 11'!$C:$C,'Control Panel'!$F$33,'Module 11'!$AB:$AB,'Control Panel'!$F$37)</f>
        <v>0</v>
      </c>
      <c r="H198" s="69">
        <f t="shared" ref="H198:H202" si="26">SUM(E198:G198)</f>
        <v>0</v>
      </c>
      <c r="I198" s="137">
        <f>COUNTIFS('Module 11'!$G:$G,"&lt;&gt;",'Module 11'!$AB:$AB,'Control Panel'!$F$37)</f>
        <v>0</v>
      </c>
      <c r="J198" s="129"/>
      <c r="L198" s="37" t="str">
        <f>'Control Panel'!$F$37</f>
        <v>R</v>
      </c>
      <c r="M198" s="29">
        <f>E198*'Control Panel'!$G$31*'Control Panel'!$G$37</f>
        <v>0</v>
      </c>
      <c r="N198" s="29">
        <f>F198*'Control Panel'!$G$32*'Control Panel'!$G$37</f>
        <v>0</v>
      </c>
      <c r="O198" s="29">
        <f>G198*'Control Panel'!$G$33*'Control Panel'!$G$37</f>
        <v>0</v>
      </c>
      <c r="P198" s="36"/>
    </row>
    <row r="199" spans="1:16" ht="15.75" hidden="1" customHeight="1" thickBot="1" x14ac:dyDescent="0.3">
      <c r="B199" s="287"/>
      <c r="D199" s="70" t="str">
        <f>'Control Panel'!$E$38</f>
        <v>Third Party</v>
      </c>
      <c r="E199" s="81">
        <f>COUNTIFS('Module 11'!$C:$C,'Control Panel'!$F$31,'Module 11'!$AB:$AB,'Control Panel'!$F$38)</f>
        <v>0</v>
      </c>
      <c r="F199" s="82">
        <f>COUNTIFS('Module 11'!$C:$C,'Control Panel'!$F$32,'Module 11'!$AB:$AB,'Control Panel'!$F$38)</f>
        <v>0</v>
      </c>
      <c r="G199" s="83">
        <f>COUNTIFS('Module 11'!$C:$C,'Control Panel'!$F$33,'Module 11'!$AB:$AB,'Control Panel'!$F$38)</f>
        <v>0</v>
      </c>
      <c r="H199" s="71">
        <f t="shared" si="26"/>
        <v>0</v>
      </c>
      <c r="I199" s="136">
        <f>COUNTIFS('Module 11'!$G:$G,"&lt;&gt;",'Module 11'!$AB:$AB,'Control Panel'!$F$38)</f>
        <v>0</v>
      </c>
      <c r="J199" s="129"/>
      <c r="L199" s="37" t="str">
        <f>'Control Panel'!$F$38</f>
        <v>T</v>
      </c>
      <c r="M199" s="29">
        <f>E199*'Control Panel'!$G$31*'Control Panel'!$G$38</f>
        <v>0</v>
      </c>
      <c r="N199" s="29">
        <f>F199*'Control Panel'!$G$32*'Control Panel'!$G$38</f>
        <v>0</v>
      </c>
      <c r="O199" s="29">
        <f>G199*'Control Panel'!$G$33*'Control Panel'!$G$38</f>
        <v>0</v>
      </c>
      <c r="P199" s="36"/>
    </row>
    <row r="200" spans="1:16" ht="15.75" hidden="1" customHeight="1" thickBot="1" x14ac:dyDescent="0.3">
      <c r="A200" s="21" t="s">
        <v>236</v>
      </c>
      <c r="B200" s="150"/>
      <c r="D200" s="73" t="str">
        <f>'Control Panel'!$E$39</f>
        <v>Modification</v>
      </c>
      <c r="E200" s="78">
        <f>COUNTIFS('Module 11'!$C:$C,'Control Panel'!$F$31,'Module 11'!$AB:$AB,'Control Panel'!$F$39)</f>
        <v>0</v>
      </c>
      <c r="F200" s="79">
        <f>COUNTIFS('Module 11'!$C:$C,'Control Panel'!$F$32,'Module 11'!$AB:$AB,'Control Panel'!$F$39)</f>
        <v>0</v>
      </c>
      <c r="G200" s="80">
        <f>COUNTIFS('Module 11'!$C:$C,'Control Panel'!$F$33,'Module 11'!$AB:$AB,'Control Panel'!$F$39)</f>
        <v>0</v>
      </c>
      <c r="H200" s="69">
        <f t="shared" si="26"/>
        <v>0</v>
      </c>
      <c r="I200" s="137">
        <f>COUNTIFS('Module 11'!$G:$G,"&lt;&gt;",'Module 11'!$AB:$AB,'Control Panel'!$F$39)</f>
        <v>0</v>
      </c>
      <c r="J200" s="129"/>
      <c r="L200" s="37" t="str">
        <f>'Control Panel'!$F$39</f>
        <v>M</v>
      </c>
      <c r="M200" s="29">
        <f>E200*'Control Panel'!$G$31*'Control Panel'!$G$39</f>
        <v>0</v>
      </c>
      <c r="N200" s="29">
        <f>F200*'Control Panel'!$G$32*'Control Panel'!$G$39</f>
        <v>0</v>
      </c>
      <c r="O200" s="29">
        <f>G200*'Control Panel'!$G$33*'Control Panel'!$G$39</f>
        <v>0</v>
      </c>
      <c r="P200" s="36"/>
    </row>
    <row r="201" spans="1:16" ht="15.75" hidden="1" customHeight="1" thickBot="1" x14ac:dyDescent="0.3">
      <c r="A201" s="22" t="s">
        <v>237</v>
      </c>
      <c r="B201" s="151"/>
      <c r="D201" s="74" t="str">
        <f>'Control Panel'!$E$40</f>
        <v>Future</v>
      </c>
      <c r="E201" s="81">
        <f>COUNTIFS('Module 11'!$C:$C,'Control Panel'!$F$31,'Module 11'!$AB:$AB,'Control Panel'!$F$40)</f>
        <v>0</v>
      </c>
      <c r="F201" s="82">
        <f>COUNTIFS('Module 11'!$C:$C,'Control Panel'!$F$32,'Module 11'!$AB:$AB,'Control Panel'!$F$40)</f>
        <v>0</v>
      </c>
      <c r="G201" s="83">
        <f>COUNTIFS('Module 11'!$C:$C,'Control Panel'!$F$33,'Module 11'!$AB:$AB,'Control Panel'!$F$40)</f>
        <v>0</v>
      </c>
      <c r="H201" s="71">
        <f t="shared" si="26"/>
        <v>0</v>
      </c>
      <c r="I201" s="136">
        <f>COUNTIFS('Module 11'!$G:$G,"&lt;&gt;",'Module 11'!$AB:$AB,'Control Panel'!$F$40)</f>
        <v>0</v>
      </c>
      <c r="J201" s="129"/>
      <c r="L201" s="37" t="str">
        <f>'Control Panel'!$F$40</f>
        <v>F</v>
      </c>
      <c r="M201" s="29">
        <f>E201*'Control Panel'!$G$31*'Control Panel'!$G$40</f>
        <v>0</v>
      </c>
      <c r="N201" s="29">
        <f>F201*'Control Panel'!$G$32*'Control Panel'!$G$40</f>
        <v>0</v>
      </c>
      <c r="O201" s="29">
        <f>G201*'Control Panel'!$G$33*'Control Panel'!$G$40</f>
        <v>0</v>
      </c>
      <c r="P201" s="36"/>
    </row>
    <row r="202" spans="1:16" ht="15.75" hidden="1" customHeight="1" thickBot="1" x14ac:dyDescent="0.3">
      <c r="A202" s="25" t="str">
        <f>IF('Module 11'!$AC$12&gt;0,"Yes","No")</f>
        <v>No</v>
      </c>
      <c r="B202" s="152">
        <f>IF(A202="Yes",1,0)</f>
        <v>0</v>
      </c>
      <c r="D202" s="87" t="str">
        <f>'Control Panel'!$E$41</f>
        <v>Not Available</v>
      </c>
      <c r="E202" s="78">
        <f>COUNTIFS('Module 11'!$C:$C,'Control Panel'!$F$31,'Module 11'!$AB:$AB,'Control Panel'!$F$41)</f>
        <v>0</v>
      </c>
      <c r="F202" s="79">
        <f>COUNTIFS('Module 11'!$C:$C,'Control Panel'!$F$32,'Module 11'!$AB:$AB,'Control Panel'!$F$41)</f>
        <v>0</v>
      </c>
      <c r="G202" s="80">
        <f>COUNTIFS('Module 11'!$C:$C,'Control Panel'!$F$33,'Module 11'!$AB:$AB,'Control Panel'!$F$41)</f>
        <v>0</v>
      </c>
      <c r="H202" s="69">
        <f t="shared" si="26"/>
        <v>0</v>
      </c>
      <c r="I202" s="137">
        <f>COUNTIFS('Module 11'!$G:$G,"&lt;&gt;",'Module 11'!$AB:$AB,'Control Panel'!$F$41)</f>
        <v>0</v>
      </c>
      <c r="J202" s="129"/>
      <c r="L202" s="37" t="str">
        <f>'Control Panel'!$F$41</f>
        <v>N</v>
      </c>
      <c r="M202" s="29">
        <f>E202*'Control Panel'!$G$31*'Control Panel'!$G$41</f>
        <v>0</v>
      </c>
      <c r="N202" s="29">
        <f>F202*'Control Panel'!$G$32*'Control Panel'!$G$41</f>
        <v>0</v>
      </c>
      <c r="O202" s="29">
        <f>G202*'Control Panel'!$G$33*'Control Panel'!$G$41</f>
        <v>0</v>
      </c>
      <c r="P202" s="36"/>
    </row>
    <row r="203" spans="1:16" ht="15.75" hidden="1" customHeight="1" thickBot="1" x14ac:dyDescent="0.3">
      <c r="B203" s="287"/>
      <c r="D203" s="84" t="str">
        <f>$D$93</f>
        <v>Total:</v>
      </c>
      <c r="E203" s="85">
        <f>SUM(E197:E202)</f>
        <v>0</v>
      </c>
      <c r="F203" s="85">
        <f>SUM(F197:F202)</f>
        <v>0</v>
      </c>
      <c r="G203" s="85">
        <f>SUM(G197:G202)</f>
        <v>0</v>
      </c>
      <c r="H203" s="86">
        <f>SUM(H197:H202)</f>
        <v>0</v>
      </c>
      <c r="I203" s="86">
        <f>SUM(I197:I202)</f>
        <v>0</v>
      </c>
      <c r="J203" s="154"/>
      <c r="L203" s="37" t="str">
        <f>D203</f>
        <v>Total:</v>
      </c>
      <c r="M203" s="29">
        <f>SUM(M197:M202)</f>
        <v>0</v>
      </c>
      <c r="N203" s="29">
        <f>SUM(N197:N202)</f>
        <v>0</v>
      </c>
      <c r="O203" s="29">
        <f>SUM(O197:O202)</f>
        <v>0</v>
      </c>
      <c r="P203" s="36"/>
    </row>
    <row r="204" spans="1:16" ht="15.75" hidden="1" customHeight="1" thickBot="1" x14ac:dyDescent="0.3">
      <c r="B204" s="287"/>
      <c r="D204" s="59"/>
      <c r="H204" s="4"/>
      <c r="L204" s="29" t="s">
        <v>239</v>
      </c>
      <c r="M204" s="38" t="str">
        <f t="shared" ref="M204:O204" si="27">IF(M196=0,"NA",M203/M196)</f>
        <v>NA</v>
      </c>
      <c r="N204" s="38" t="str">
        <f t="shared" si="27"/>
        <v>NA</v>
      </c>
      <c r="O204" s="38" t="str">
        <f t="shared" si="27"/>
        <v>NA</v>
      </c>
      <c r="P204" s="36"/>
    </row>
    <row r="205" spans="1:16" ht="15.75" hidden="1" customHeight="1" thickBot="1" x14ac:dyDescent="0.3">
      <c r="B205" s="287"/>
      <c r="D205" s="397" t="str">
        <f>'Control Panel'!F58&amp;" - "&amp;'Control Panel'!E58</f>
        <v>4.13 - Module 12</v>
      </c>
      <c r="E205" s="398"/>
      <c r="F205" s="398"/>
      <c r="G205" s="19"/>
      <c r="H205" s="19"/>
      <c r="I205" s="19" t="str">
        <f>$I$84</f>
        <v xml:space="preserve">Overall Compliance: </v>
      </c>
      <c r="J205" s="20" t="str">
        <f>IF(SUM(M214:O214)=0,"N/A",SUM(M214:O214)/SUM(M207:O207))</f>
        <v>N/A</v>
      </c>
      <c r="L205" s="29"/>
      <c r="M205" s="29"/>
      <c r="N205" s="29"/>
      <c r="O205" s="29"/>
      <c r="P205" s="36"/>
    </row>
    <row r="206" spans="1:16" ht="15.75" hidden="1" customHeight="1" thickBot="1" x14ac:dyDescent="0.3">
      <c r="B206" s="287"/>
      <c r="D206" s="399" t="str">
        <f>$D$85</f>
        <v>Availability</v>
      </c>
      <c r="E206" s="401" t="str">
        <f>$E$85</f>
        <v>Priority</v>
      </c>
      <c r="F206" s="401"/>
      <c r="G206" s="401"/>
      <c r="H206" s="402" t="str">
        <f>$H$85</f>
        <v>Total</v>
      </c>
      <c r="I206" s="404" t="str">
        <f>$I$85</f>
        <v>Comments</v>
      </c>
      <c r="J206" s="417" t="str">
        <f>$J$85</f>
        <v>Availability by Type</v>
      </c>
      <c r="L206" s="29"/>
      <c r="M206" s="37" t="str">
        <f>'Control Panel'!$F$31</f>
        <v>R</v>
      </c>
      <c r="N206" s="37" t="str">
        <f>'Control Panel'!$F$32</f>
        <v>D</v>
      </c>
      <c r="O206" s="37" t="str">
        <f>'Control Panel'!$F$33</f>
        <v>O</v>
      </c>
      <c r="P206" s="36"/>
    </row>
    <row r="207" spans="1:16" ht="15.75" hidden="1" customHeight="1" thickBot="1" x14ac:dyDescent="0.3">
      <c r="B207" s="287"/>
      <c r="D207" s="400"/>
      <c r="E207" s="75" t="str">
        <f>'Control Panel'!$E$31</f>
        <v>Required</v>
      </c>
      <c r="F207" s="76" t="str">
        <f>'Control Panel'!$E$32</f>
        <v>Desired</v>
      </c>
      <c r="G207" s="77" t="str">
        <f>'Control Panel'!$E$33</f>
        <v>Optional</v>
      </c>
      <c r="H207" s="403"/>
      <c r="I207" s="405"/>
      <c r="J207" s="418"/>
      <c r="L207" s="37" t="s">
        <v>235</v>
      </c>
      <c r="M207" s="29">
        <f>E214*'Control Panel'!$G$31*'Control Panel'!$G$36</f>
        <v>0</v>
      </c>
      <c r="N207" s="29">
        <f>F214*'Control Panel'!$G$32*'Control Panel'!$G$36</f>
        <v>0</v>
      </c>
      <c r="O207" s="29">
        <f>G214*'Control Panel'!$G$33*'Control Panel'!$G$36</f>
        <v>0</v>
      </c>
      <c r="P207" s="36"/>
    </row>
    <row r="208" spans="1:16" ht="15.75" hidden="1" customHeight="1" thickBot="1" x14ac:dyDescent="0.3">
      <c r="B208" s="287"/>
      <c r="D208" s="88" t="str">
        <f>'Control Panel'!$E$36</f>
        <v>Yes</v>
      </c>
      <c r="E208" s="81">
        <f>COUNTIFS('Module 12'!$C:$C,'Control Panel'!$F$31,'Module 12'!$AB:$AB,'Control Panel'!$F$36)</f>
        <v>0</v>
      </c>
      <c r="F208" s="82">
        <f>COUNTIFS('Module 12'!$C:$C,'Control Panel'!$F$32,'Module 12'!$AB:$AB,'Control Panel'!$F$36)</f>
        <v>0</v>
      </c>
      <c r="G208" s="83">
        <f>COUNTIFS('Module 12'!$C:$C,'Control Panel'!$F$33,'Module 12'!$AB:$AB,'Control Panel'!$F$36)</f>
        <v>0</v>
      </c>
      <c r="H208" s="71">
        <f>SUM(E208:G208)</f>
        <v>0</v>
      </c>
      <c r="I208" s="136">
        <f>COUNTIFS('Module 12'!$G:$G,"&lt;&gt;",'Module 12'!$AB:$AB,'Control Panel'!$F$36)</f>
        <v>0</v>
      </c>
      <c r="J208" s="72"/>
      <c r="L208" s="37" t="str">
        <f>'Control Panel'!$F$36</f>
        <v>Y</v>
      </c>
      <c r="M208" s="29">
        <f>E208*'Control Panel'!$G$31*'Control Panel'!$G$36</f>
        <v>0</v>
      </c>
      <c r="N208" s="29">
        <f>F208*'Control Panel'!$G$32*'Control Panel'!$G$36</f>
        <v>0</v>
      </c>
      <c r="O208" s="29">
        <f>G208*'Control Panel'!$G$33*'Control Panel'!$G$36</f>
        <v>0</v>
      </c>
      <c r="P208" s="36"/>
    </row>
    <row r="209" spans="1:16" ht="15.75" hidden="1" customHeight="1" thickBot="1" x14ac:dyDescent="0.3">
      <c r="B209" s="287"/>
      <c r="D209" s="68" t="str">
        <f>'Control Panel'!$E$37</f>
        <v>Reporting</v>
      </c>
      <c r="E209" s="78">
        <f>COUNTIFS('Module 12'!$C:$C,'Control Panel'!$F$31,'Module 12'!$AB:$AB,'Control Panel'!$F$37)</f>
        <v>0</v>
      </c>
      <c r="F209" s="79">
        <f>COUNTIFS('Module 12'!$C:$C,'Control Panel'!$F$32,'Module 12'!$AB:$AB,'Control Panel'!$F$37)</f>
        <v>0</v>
      </c>
      <c r="G209" s="80">
        <f>COUNTIFS('Module 12'!$C:$C,'Control Panel'!$F$33,'Module 12'!$AB:$AB,'Control Panel'!$F$37)</f>
        <v>0</v>
      </c>
      <c r="H209" s="69">
        <f t="shared" ref="H209:H213" si="28">SUM(E209:G209)</f>
        <v>0</v>
      </c>
      <c r="I209" s="137">
        <f>COUNTIFS('Module 12'!$G:$G,"&lt;&gt;",'Module 12'!$AB:$AB,'Control Panel'!$F$37)</f>
        <v>0</v>
      </c>
      <c r="J209" s="129"/>
      <c r="L209" s="37" t="str">
        <f>'Control Panel'!$F$37</f>
        <v>R</v>
      </c>
      <c r="M209" s="29">
        <f>E209*'Control Panel'!$G$31*'Control Panel'!$G$37</f>
        <v>0</v>
      </c>
      <c r="N209" s="29">
        <f>F209*'Control Panel'!$G$32*'Control Panel'!$G$37</f>
        <v>0</v>
      </c>
      <c r="O209" s="29">
        <f>G209*'Control Panel'!$G$33*'Control Panel'!$G$37</f>
        <v>0</v>
      </c>
      <c r="P209" s="36"/>
    </row>
    <row r="210" spans="1:16" ht="15.75" hidden="1" customHeight="1" thickBot="1" x14ac:dyDescent="0.3">
      <c r="B210" s="287"/>
      <c r="D210" s="70" t="str">
        <f>'Control Panel'!$E$38</f>
        <v>Third Party</v>
      </c>
      <c r="E210" s="81">
        <f>COUNTIFS('Module 12'!$C:$C,'Control Panel'!$F$31,'Module 12'!$AB:$AB,'Control Panel'!$F$38)</f>
        <v>0</v>
      </c>
      <c r="F210" s="82">
        <f>COUNTIFS('Module 12'!$C:$C,'Control Panel'!$F$32,'Module 12'!$AB:$AB,'Control Panel'!$F$38)</f>
        <v>0</v>
      </c>
      <c r="G210" s="83">
        <f>COUNTIFS('Module 12'!$C:$C,'Control Panel'!$F$33,'Module 12'!$AB:$AB,'Control Panel'!$F$38)</f>
        <v>0</v>
      </c>
      <c r="H210" s="71">
        <f t="shared" si="28"/>
        <v>0</v>
      </c>
      <c r="I210" s="136">
        <f>COUNTIFS('Module 12'!$G:$G,"&lt;&gt;",'Module 12'!$AB:$AB,'Control Panel'!$F$38)</f>
        <v>0</v>
      </c>
      <c r="J210" s="129"/>
      <c r="L210" s="37" t="str">
        <f>'Control Panel'!$F$38</f>
        <v>T</v>
      </c>
      <c r="M210" s="29">
        <f>E210*'Control Panel'!$G$31*'Control Panel'!$G$38</f>
        <v>0</v>
      </c>
      <c r="N210" s="29">
        <f>F210*'Control Panel'!$G$32*'Control Panel'!$G$38</f>
        <v>0</v>
      </c>
      <c r="O210" s="29">
        <f>G210*'Control Panel'!$G$33*'Control Panel'!$G$38</f>
        <v>0</v>
      </c>
      <c r="P210" s="36"/>
    </row>
    <row r="211" spans="1:16" ht="15.75" hidden="1" customHeight="1" thickBot="1" x14ac:dyDescent="0.3">
      <c r="A211" s="21" t="s">
        <v>236</v>
      </c>
      <c r="B211" s="150"/>
      <c r="D211" s="73" t="str">
        <f>'Control Panel'!$E$39</f>
        <v>Modification</v>
      </c>
      <c r="E211" s="78">
        <f>COUNTIFS('Module 12'!$C:$C,'Control Panel'!$F$31,'Module 12'!$AB:$AB,'Control Panel'!$F$39)</f>
        <v>0</v>
      </c>
      <c r="F211" s="79">
        <f>COUNTIFS('Module 12'!$C:$C,'Control Panel'!$F$32,'Module 12'!$AB:$AB,'Control Panel'!$F$39)</f>
        <v>0</v>
      </c>
      <c r="G211" s="80">
        <f>COUNTIFS('Module 12'!$C:$C,'Control Panel'!$F$33,'Module 12'!$AB:$AB,'Control Panel'!$F$39)</f>
        <v>0</v>
      </c>
      <c r="H211" s="69">
        <f t="shared" si="28"/>
        <v>0</v>
      </c>
      <c r="I211" s="137">
        <f>COUNTIFS('Module 12'!$G:$G,"&lt;&gt;",'Module 12'!$AB:$AB,'Control Panel'!$F$39)</f>
        <v>0</v>
      </c>
      <c r="J211" s="129"/>
      <c r="L211" s="37" t="str">
        <f>'Control Panel'!$F$39</f>
        <v>M</v>
      </c>
      <c r="M211" s="29">
        <f>E211*'Control Panel'!$G$31*'Control Panel'!$G$39</f>
        <v>0</v>
      </c>
      <c r="N211" s="29">
        <f>F211*'Control Panel'!$G$32*'Control Panel'!$G$39</f>
        <v>0</v>
      </c>
      <c r="O211" s="29">
        <f>G211*'Control Panel'!$G$33*'Control Panel'!$G$39</f>
        <v>0</v>
      </c>
      <c r="P211" s="36"/>
    </row>
    <row r="212" spans="1:16" ht="15.75" hidden="1" customHeight="1" thickBot="1" x14ac:dyDescent="0.3">
      <c r="A212" s="22" t="s">
        <v>237</v>
      </c>
      <c r="B212" s="151"/>
      <c r="D212" s="74" t="str">
        <f>'Control Panel'!$E$40</f>
        <v>Future</v>
      </c>
      <c r="E212" s="81">
        <f>COUNTIFS('Module 12'!$C:$C,'Control Panel'!$F$31,'Module 12'!$AB:$AB,'Control Panel'!$F$40)</f>
        <v>0</v>
      </c>
      <c r="F212" s="82">
        <f>COUNTIFS('Module 12'!$C:$C,'Control Panel'!$F$32,'Module 12'!$AB:$AB,'Control Panel'!$F$40)</f>
        <v>0</v>
      </c>
      <c r="G212" s="83">
        <f>COUNTIFS('Module 12'!$C:$C,'Control Panel'!$F$33,'Module 12'!$AB:$AB,'Control Panel'!$F$40)</f>
        <v>0</v>
      </c>
      <c r="H212" s="71">
        <f t="shared" si="28"/>
        <v>0</v>
      </c>
      <c r="I212" s="136">
        <f>COUNTIFS('Module 12'!$G:$G,"&lt;&gt;",'Module 12'!$AB:$AB,'Control Panel'!$F$40)</f>
        <v>0</v>
      </c>
      <c r="J212" s="129"/>
      <c r="L212" s="37" t="str">
        <f>'Control Panel'!$F$40</f>
        <v>F</v>
      </c>
      <c r="M212" s="29">
        <f>E212*'Control Panel'!$G$31*'Control Panel'!$G$40</f>
        <v>0</v>
      </c>
      <c r="N212" s="29">
        <f>F212*'Control Panel'!$G$32*'Control Panel'!$G$40</f>
        <v>0</v>
      </c>
      <c r="O212" s="29">
        <f>G212*'Control Panel'!$G$33*'Control Panel'!$G$40</f>
        <v>0</v>
      </c>
      <c r="P212" s="36"/>
    </row>
    <row r="213" spans="1:16" ht="15.75" hidden="1" customHeight="1" thickBot="1" x14ac:dyDescent="0.3">
      <c r="A213" s="25" t="str">
        <f>IF('Module 12'!$AC$12&gt;0,"Yes","No")</f>
        <v>No</v>
      </c>
      <c r="B213" s="152">
        <f>IF(A213="Yes",1,0)</f>
        <v>0</v>
      </c>
      <c r="D213" s="87" t="str">
        <f>'Control Panel'!$E$41</f>
        <v>Not Available</v>
      </c>
      <c r="E213" s="78">
        <f>COUNTIFS('Module 12'!$C:$C,'Control Panel'!$F$31,'Module 12'!$AB:$AB,'Control Panel'!$F$41)</f>
        <v>0</v>
      </c>
      <c r="F213" s="79">
        <f>COUNTIFS('Module 12'!$C:$C,'Control Panel'!$F$32,'Module 12'!$AB:$AB,'Control Panel'!$F$41)</f>
        <v>0</v>
      </c>
      <c r="G213" s="80">
        <f>COUNTIFS('Module 12'!$C:$C,'Control Panel'!$F$33,'Module 12'!$AB:$AB,'Control Panel'!$F$41)</f>
        <v>0</v>
      </c>
      <c r="H213" s="69">
        <f t="shared" si="28"/>
        <v>0</v>
      </c>
      <c r="I213" s="137">
        <f>COUNTIFS('Module 12'!$G:$G,"&lt;&gt;",'Module 12'!$AB:$AB,'Control Panel'!$F$41)</f>
        <v>0</v>
      </c>
      <c r="J213" s="129"/>
      <c r="L213" s="37" t="str">
        <f>'Control Panel'!$F$41</f>
        <v>N</v>
      </c>
      <c r="M213" s="29">
        <f>E213*'Control Panel'!$G$31*'Control Panel'!$G$41</f>
        <v>0</v>
      </c>
      <c r="N213" s="29">
        <f>F213*'Control Panel'!$G$32*'Control Panel'!$G$41</f>
        <v>0</v>
      </c>
      <c r="O213" s="29">
        <f>G213*'Control Panel'!$G$33*'Control Panel'!$G$41</f>
        <v>0</v>
      </c>
      <c r="P213" s="36"/>
    </row>
    <row r="214" spans="1:16" ht="15.75" hidden="1" customHeight="1" thickBot="1" x14ac:dyDescent="0.3">
      <c r="B214" s="287"/>
      <c r="D214" s="84" t="str">
        <f>$D$93</f>
        <v>Total:</v>
      </c>
      <c r="E214" s="85">
        <f>SUM(E208:E213)</f>
        <v>0</v>
      </c>
      <c r="F214" s="85">
        <f>SUM(F208:F213)</f>
        <v>0</v>
      </c>
      <c r="G214" s="85">
        <f>SUM(G208:G213)</f>
        <v>0</v>
      </c>
      <c r="H214" s="86">
        <f>SUM(H208:H213)</f>
        <v>0</v>
      </c>
      <c r="I214" s="86">
        <f>SUM(I208:I213)</f>
        <v>0</v>
      </c>
      <c r="J214" s="154"/>
      <c r="L214" s="37" t="str">
        <f>D214</f>
        <v>Total:</v>
      </c>
      <c r="M214" s="29">
        <f>SUM(M208:M213)</f>
        <v>0</v>
      </c>
      <c r="N214" s="29">
        <f>SUM(N208:N213)</f>
        <v>0</v>
      </c>
      <c r="O214" s="29">
        <f>SUM(O208:O213)</f>
        <v>0</v>
      </c>
      <c r="P214" s="36"/>
    </row>
    <row r="215" spans="1:16" ht="15.75" hidden="1" customHeight="1" thickBot="1" x14ac:dyDescent="0.3">
      <c r="B215" s="287"/>
      <c r="D215" s="59"/>
      <c r="H215" s="4"/>
      <c r="L215" s="29" t="s">
        <v>239</v>
      </c>
      <c r="M215" s="38" t="str">
        <f t="shared" ref="M215:O215" si="29">IF(M207=0,"NA",M214/M207)</f>
        <v>NA</v>
      </c>
      <c r="N215" s="38" t="str">
        <f t="shared" si="29"/>
        <v>NA</v>
      </c>
      <c r="O215" s="38" t="str">
        <f t="shared" si="29"/>
        <v>NA</v>
      </c>
      <c r="P215" s="36"/>
    </row>
    <row r="216" spans="1:16" ht="15.75" hidden="1" customHeight="1" thickBot="1" x14ac:dyDescent="0.3">
      <c r="B216" s="287"/>
      <c r="D216" s="397" t="str">
        <f>'Control Panel'!F59&amp;" - "&amp;'Control Panel'!E59</f>
        <v>4.14 - Module 13</v>
      </c>
      <c r="E216" s="398"/>
      <c r="F216" s="398"/>
      <c r="G216" s="19"/>
      <c r="H216" s="19"/>
      <c r="I216" s="19" t="str">
        <f>$I$84</f>
        <v xml:space="preserve">Overall Compliance: </v>
      </c>
      <c r="J216" s="20" t="str">
        <f>IF(SUM(M225:O225)=0,"N/A",SUM(M225:O225)/SUM(M218:O218))</f>
        <v>N/A</v>
      </c>
      <c r="L216" s="29"/>
      <c r="M216" s="29"/>
      <c r="N216" s="29"/>
      <c r="O216" s="29"/>
      <c r="P216" s="36"/>
    </row>
    <row r="217" spans="1:16" ht="15.75" hidden="1" customHeight="1" thickBot="1" x14ac:dyDescent="0.3">
      <c r="B217" s="287"/>
      <c r="D217" s="399" t="str">
        <f>$D$85</f>
        <v>Availability</v>
      </c>
      <c r="E217" s="401" t="str">
        <f>$E$85</f>
        <v>Priority</v>
      </c>
      <c r="F217" s="401"/>
      <c r="G217" s="401"/>
      <c r="H217" s="402" t="str">
        <f>$H$85</f>
        <v>Total</v>
      </c>
      <c r="I217" s="404" t="str">
        <f>$I$85</f>
        <v>Comments</v>
      </c>
      <c r="J217" s="417" t="str">
        <f>$J$85</f>
        <v>Availability by Type</v>
      </c>
      <c r="L217" s="29"/>
      <c r="M217" s="37" t="str">
        <f>'Control Panel'!$F$31</f>
        <v>R</v>
      </c>
      <c r="N217" s="37" t="str">
        <f>'Control Panel'!$F$32</f>
        <v>D</v>
      </c>
      <c r="O217" s="37" t="str">
        <f>'Control Panel'!$F$33</f>
        <v>O</v>
      </c>
      <c r="P217" s="36"/>
    </row>
    <row r="218" spans="1:16" ht="15.75" hidden="1" customHeight="1" thickBot="1" x14ac:dyDescent="0.3">
      <c r="B218" s="287"/>
      <c r="D218" s="400"/>
      <c r="E218" s="75" t="str">
        <f>'Control Panel'!$E$31</f>
        <v>Required</v>
      </c>
      <c r="F218" s="76" t="str">
        <f>'Control Panel'!$E$32</f>
        <v>Desired</v>
      </c>
      <c r="G218" s="77" t="str">
        <f>'Control Panel'!$E$33</f>
        <v>Optional</v>
      </c>
      <c r="H218" s="403"/>
      <c r="I218" s="405"/>
      <c r="J218" s="418"/>
      <c r="L218" s="37" t="s">
        <v>235</v>
      </c>
      <c r="M218" s="29">
        <f>E225*'Control Panel'!$G$31*'Control Panel'!$G$36</f>
        <v>0</v>
      </c>
      <c r="N218" s="29">
        <f>F225*'Control Panel'!$G$32*'Control Panel'!$G$36</f>
        <v>0</v>
      </c>
      <c r="O218" s="29">
        <f>G225*'Control Panel'!$G$33*'Control Panel'!$G$36</f>
        <v>0</v>
      </c>
      <c r="P218" s="36"/>
    </row>
    <row r="219" spans="1:16" ht="15.75" hidden="1" customHeight="1" thickBot="1" x14ac:dyDescent="0.3">
      <c r="B219" s="287"/>
      <c r="D219" s="88" t="str">
        <f>'Control Panel'!$E$36</f>
        <v>Yes</v>
      </c>
      <c r="E219" s="81">
        <f>COUNTIFS('Module 13'!$C:$C,'Control Panel'!$F$31,'Module 13'!$AB:$AB,'Control Panel'!$F$36)</f>
        <v>0</v>
      </c>
      <c r="F219" s="82">
        <f>COUNTIFS('Module 13'!$C:$C,'Control Panel'!$F$32,'Module 13'!$AB:$AB,'Control Panel'!$F$36)</f>
        <v>0</v>
      </c>
      <c r="G219" s="83">
        <f>COUNTIFS('Module 13'!$C:$C,'Control Panel'!$F$33,'Module 13'!$AB:$AB,'Control Panel'!$F$36)</f>
        <v>0</v>
      </c>
      <c r="H219" s="71">
        <f>SUM(E219:G219)</f>
        <v>0</v>
      </c>
      <c r="I219" s="136">
        <f>COUNTIFS('Module 13'!$G:$G,"&lt;&gt;",'Module 13'!$AB:$AB,'Control Panel'!$F$36)</f>
        <v>0</v>
      </c>
      <c r="J219" s="72"/>
      <c r="L219" s="37" t="str">
        <f>'Control Panel'!$F$36</f>
        <v>Y</v>
      </c>
      <c r="M219" s="29">
        <f>E219*'Control Panel'!$G$31*'Control Panel'!$G$36</f>
        <v>0</v>
      </c>
      <c r="N219" s="29">
        <f>F219*'Control Panel'!$G$32*'Control Panel'!$G$36</f>
        <v>0</v>
      </c>
      <c r="O219" s="29">
        <f>G219*'Control Panel'!$G$33*'Control Panel'!$G$36</f>
        <v>0</v>
      </c>
      <c r="P219" s="36"/>
    </row>
    <row r="220" spans="1:16" ht="15.75" hidden="1" customHeight="1" thickBot="1" x14ac:dyDescent="0.3">
      <c r="B220" s="287"/>
      <c r="D220" s="68" t="str">
        <f>'Control Panel'!$E$37</f>
        <v>Reporting</v>
      </c>
      <c r="E220" s="78">
        <f>COUNTIFS('Module 13'!$C:$C,'Control Panel'!$F$31,'Module 13'!$AB:$AB,'Control Panel'!$F$37)</f>
        <v>0</v>
      </c>
      <c r="F220" s="79">
        <f>COUNTIFS('Module 13'!$C:$C,'Control Panel'!$F$32,'Module 13'!$AB:$AB,'Control Panel'!$F$37)</f>
        <v>0</v>
      </c>
      <c r="G220" s="80">
        <f>COUNTIFS('Module 13'!$C:$C,'Control Panel'!$F$33,'Module 13'!$AB:$AB,'Control Panel'!$F$37)</f>
        <v>0</v>
      </c>
      <c r="H220" s="69">
        <f t="shared" ref="H220:H224" si="30">SUM(E220:G220)</f>
        <v>0</v>
      </c>
      <c r="I220" s="137">
        <f>COUNTIFS('Module 13'!$G:$G,"&lt;&gt;",'Module 13'!$AB:$AB,'Control Panel'!$F$37)</f>
        <v>0</v>
      </c>
      <c r="J220" s="129"/>
      <c r="L220" s="37" t="str">
        <f>'Control Panel'!$F$37</f>
        <v>R</v>
      </c>
      <c r="M220" s="29">
        <f>E220*'Control Panel'!$G$31*'Control Panel'!$G$37</f>
        <v>0</v>
      </c>
      <c r="N220" s="29">
        <f>F220*'Control Panel'!$G$32*'Control Panel'!$G$37</f>
        <v>0</v>
      </c>
      <c r="O220" s="29">
        <f>G220*'Control Panel'!$G$33*'Control Panel'!$G$37</f>
        <v>0</v>
      </c>
      <c r="P220" s="36"/>
    </row>
    <row r="221" spans="1:16" ht="15.75" hidden="1" customHeight="1" thickBot="1" x14ac:dyDescent="0.3">
      <c r="B221" s="287"/>
      <c r="D221" s="70" t="str">
        <f>'Control Panel'!$E$38</f>
        <v>Third Party</v>
      </c>
      <c r="E221" s="81">
        <f>COUNTIFS('Module 13'!$C:$C,'Control Panel'!$F$31,'Module 13'!$AB:$AB,'Control Panel'!$F$38)</f>
        <v>0</v>
      </c>
      <c r="F221" s="82">
        <f>COUNTIFS('Module 13'!$C:$C,'Control Panel'!$F$32,'Module 13'!$AB:$AB,'Control Panel'!$F$38)</f>
        <v>0</v>
      </c>
      <c r="G221" s="83">
        <f>COUNTIFS('Module 13'!$C:$C,'Control Panel'!$F$33,'Module 13'!$AB:$AB,'Control Panel'!$F$38)</f>
        <v>0</v>
      </c>
      <c r="H221" s="71">
        <f t="shared" si="30"/>
        <v>0</v>
      </c>
      <c r="I221" s="136">
        <f>COUNTIFS('Module 13'!$G:$G,"&lt;&gt;",'Module 13'!$AB:$AB,'Control Panel'!$F$38)</f>
        <v>0</v>
      </c>
      <c r="J221" s="129"/>
      <c r="L221" s="37" t="str">
        <f>'Control Panel'!$F$38</f>
        <v>T</v>
      </c>
      <c r="M221" s="29">
        <f>E221*'Control Panel'!$G$31*'Control Panel'!$G$38</f>
        <v>0</v>
      </c>
      <c r="N221" s="29">
        <f>F221*'Control Panel'!$G$32*'Control Panel'!$G$38</f>
        <v>0</v>
      </c>
      <c r="O221" s="29">
        <f>G221*'Control Panel'!$G$33*'Control Panel'!$G$38</f>
        <v>0</v>
      </c>
      <c r="P221" s="36"/>
    </row>
    <row r="222" spans="1:16" ht="15.75" hidden="1" customHeight="1" thickBot="1" x14ac:dyDescent="0.3">
      <c r="A222" s="21" t="s">
        <v>236</v>
      </c>
      <c r="B222" s="150"/>
      <c r="D222" s="73" t="str">
        <f>'Control Panel'!$E$39</f>
        <v>Modification</v>
      </c>
      <c r="E222" s="78">
        <f>COUNTIFS('Module 13'!$C:$C,'Control Panel'!$F$31,'Module 13'!$AB:$AB,'Control Panel'!$F$39)</f>
        <v>0</v>
      </c>
      <c r="F222" s="79">
        <f>COUNTIFS('Module 13'!$C:$C,'Control Panel'!$F$32,'Module 13'!$AB:$AB,'Control Panel'!$F$39)</f>
        <v>0</v>
      </c>
      <c r="G222" s="80">
        <f>COUNTIFS('Module 13'!$C:$C,'Control Panel'!$F$33,'Module 13'!$AB:$AB,'Control Panel'!$F$39)</f>
        <v>0</v>
      </c>
      <c r="H222" s="69">
        <f t="shared" si="30"/>
        <v>0</v>
      </c>
      <c r="I222" s="137">
        <f>COUNTIFS('Module 13'!$G:$G,"&lt;&gt;",'Module 13'!$AB:$AB,'Control Panel'!$F$39)</f>
        <v>0</v>
      </c>
      <c r="J222" s="129"/>
      <c r="L222" s="37" t="str">
        <f>'Control Panel'!$F$39</f>
        <v>M</v>
      </c>
      <c r="M222" s="29">
        <f>E222*'Control Panel'!$G$31*'Control Panel'!$G$39</f>
        <v>0</v>
      </c>
      <c r="N222" s="29">
        <f>F222*'Control Panel'!$G$32*'Control Panel'!$G$39</f>
        <v>0</v>
      </c>
      <c r="O222" s="29">
        <f>G222*'Control Panel'!$G$33*'Control Panel'!$G$39</f>
        <v>0</v>
      </c>
      <c r="P222" s="36"/>
    </row>
    <row r="223" spans="1:16" ht="15.75" hidden="1" customHeight="1" thickBot="1" x14ac:dyDescent="0.3">
      <c r="A223" s="22" t="s">
        <v>237</v>
      </c>
      <c r="B223" s="151"/>
      <c r="D223" s="74" t="str">
        <f>'Control Panel'!$E$40</f>
        <v>Future</v>
      </c>
      <c r="E223" s="81">
        <f>COUNTIFS('Module 13'!$C:$C,'Control Panel'!$F$31,'Module 13'!$AB:$AB,'Control Panel'!$F$40)</f>
        <v>0</v>
      </c>
      <c r="F223" s="82">
        <f>COUNTIFS('Module 13'!$C:$C,'Control Panel'!$F$32,'Module 13'!$AB:$AB,'Control Panel'!$F$40)</f>
        <v>0</v>
      </c>
      <c r="G223" s="83">
        <f>COUNTIFS('Module 13'!$C:$C,'Control Panel'!$F$33,'Module 13'!$AB:$AB,'Control Panel'!$F$40)</f>
        <v>0</v>
      </c>
      <c r="H223" s="71">
        <f t="shared" si="30"/>
        <v>0</v>
      </c>
      <c r="I223" s="136">
        <f>COUNTIFS('Module 13'!$G:$G,"&lt;&gt;",'Module 13'!$AB:$AB,'Control Panel'!$F$40)</f>
        <v>0</v>
      </c>
      <c r="J223" s="129"/>
      <c r="L223" s="37" t="str">
        <f>'Control Panel'!$F$40</f>
        <v>F</v>
      </c>
      <c r="M223" s="29">
        <f>E223*'Control Panel'!$G$31*'Control Panel'!$G$40</f>
        <v>0</v>
      </c>
      <c r="N223" s="29">
        <f>F223*'Control Panel'!$G$32*'Control Panel'!$G$40</f>
        <v>0</v>
      </c>
      <c r="O223" s="29">
        <f>G223*'Control Panel'!$G$33*'Control Panel'!$G$40</f>
        <v>0</v>
      </c>
      <c r="P223" s="36"/>
    </row>
    <row r="224" spans="1:16" ht="15.75" hidden="1" customHeight="1" thickBot="1" x14ac:dyDescent="0.3">
      <c r="A224" s="25" t="str">
        <f>IF('Module 13'!$AC$12&gt;0,"Yes","No")</f>
        <v>No</v>
      </c>
      <c r="B224" s="152">
        <f>IF(A224="Yes",1,0)</f>
        <v>0</v>
      </c>
      <c r="D224" s="87" t="str">
        <f>'Control Panel'!$E$41</f>
        <v>Not Available</v>
      </c>
      <c r="E224" s="78">
        <f>COUNTIFS('Module 13'!$C:$C,'Control Panel'!$F$31,'Module 13'!$AB:$AB,'Control Panel'!$F$41)</f>
        <v>0</v>
      </c>
      <c r="F224" s="79">
        <f>COUNTIFS('Module 13'!$C:$C,'Control Panel'!$F$32,'Module 13'!$AB:$AB,'Control Panel'!$F$41)</f>
        <v>0</v>
      </c>
      <c r="G224" s="80">
        <f>COUNTIFS('Module 13'!$C:$C,'Control Panel'!$F$33,'Module 13'!$AB:$AB,'Control Panel'!$F$41)</f>
        <v>0</v>
      </c>
      <c r="H224" s="69">
        <f t="shared" si="30"/>
        <v>0</v>
      </c>
      <c r="I224" s="137">
        <f>COUNTIFS('Module 13'!$G:$G,"&lt;&gt;",'Module 13'!$AB:$AB,'Control Panel'!$F$41)</f>
        <v>0</v>
      </c>
      <c r="J224" s="129"/>
      <c r="L224" s="37" t="str">
        <f>'Control Panel'!$F$41</f>
        <v>N</v>
      </c>
      <c r="M224" s="29">
        <f>E224*'Control Panel'!$G$31*'Control Panel'!$G$41</f>
        <v>0</v>
      </c>
      <c r="N224" s="29">
        <f>F224*'Control Panel'!$G$32*'Control Panel'!$G$41</f>
        <v>0</v>
      </c>
      <c r="O224" s="29">
        <f>G224*'Control Panel'!$G$33*'Control Panel'!$G$41</f>
        <v>0</v>
      </c>
      <c r="P224" s="36"/>
    </row>
    <row r="225" spans="1:16" ht="15.75" hidden="1" customHeight="1" thickBot="1" x14ac:dyDescent="0.3">
      <c r="B225" s="287"/>
      <c r="D225" s="84" t="str">
        <f>$D$93</f>
        <v>Total:</v>
      </c>
      <c r="E225" s="85">
        <f>SUM(E219:E224)</f>
        <v>0</v>
      </c>
      <c r="F225" s="85">
        <f>SUM(F219:F224)</f>
        <v>0</v>
      </c>
      <c r="G225" s="85">
        <f>SUM(G219:G224)</f>
        <v>0</v>
      </c>
      <c r="H225" s="86">
        <f>SUM(H219:H224)</f>
        <v>0</v>
      </c>
      <c r="I225" s="86">
        <f>SUM(I219:I224)</f>
        <v>0</v>
      </c>
      <c r="J225" s="154"/>
      <c r="L225" s="37" t="str">
        <f>D225</f>
        <v>Total:</v>
      </c>
      <c r="M225" s="29">
        <f>SUM(M219:M224)</f>
        <v>0</v>
      </c>
      <c r="N225" s="29">
        <f>SUM(N219:N224)</f>
        <v>0</v>
      </c>
      <c r="O225" s="29">
        <f>SUM(O219:O224)</f>
        <v>0</v>
      </c>
      <c r="P225" s="36"/>
    </row>
    <row r="226" spans="1:16" ht="15.75" hidden="1" customHeight="1" thickBot="1" x14ac:dyDescent="0.3">
      <c r="B226" s="287"/>
      <c r="D226" s="59"/>
      <c r="H226" s="4"/>
      <c r="L226" s="29" t="s">
        <v>239</v>
      </c>
      <c r="M226" s="38" t="str">
        <f t="shared" ref="M226:O226" si="31">IF(M218=0,"NA",M225/M218)</f>
        <v>NA</v>
      </c>
      <c r="N226" s="38" t="str">
        <f t="shared" si="31"/>
        <v>NA</v>
      </c>
      <c r="O226" s="38" t="str">
        <f t="shared" si="31"/>
        <v>NA</v>
      </c>
      <c r="P226" s="36"/>
    </row>
    <row r="227" spans="1:16" ht="15.75" hidden="1" customHeight="1" thickBot="1" x14ac:dyDescent="0.3">
      <c r="B227" s="287"/>
      <c r="D227" s="397" t="str">
        <f>'Control Panel'!F60&amp;" - "&amp;'Control Panel'!E60</f>
        <v>4.15 - Module 14</v>
      </c>
      <c r="E227" s="398"/>
      <c r="F227" s="398"/>
      <c r="G227" s="19"/>
      <c r="H227" s="19"/>
      <c r="I227" s="19" t="str">
        <f>$I$84</f>
        <v xml:space="preserve">Overall Compliance: </v>
      </c>
      <c r="J227" s="20" t="str">
        <f>IF(SUM(M236:O236)=0,"N/A",SUM(M236:O236)/SUM(M229:O229))</f>
        <v>N/A</v>
      </c>
      <c r="L227" s="29"/>
      <c r="M227" s="29"/>
      <c r="N227" s="29"/>
      <c r="O227" s="29"/>
      <c r="P227" s="36"/>
    </row>
    <row r="228" spans="1:16" ht="15.75" hidden="1" customHeight="1" thickBot="1" x14ac:dyDescent="0.3">
      <c r="B228" s="287"/>
      <c r="D228" s="399" t="str">
        <f>$D$85</f>
        <v>Availability</v>
      </c>
      <c r="E228" s="401" t="str">
        <f>$E$85</f>
        <v>Priority</v>
      </c>
      <c r="F228" s="401"/>
      <c r="G228" s="401"/>
      <c r="H228" s="402" t="str">
        <f>$H$85</f>
        <v>Total</v>
      </c>
      <c r="I228" s="404" t="str">
        <f>$I$85</f>
        <v>Comments</v>
      </c>
      <c r="J228" s="417" t="str">
        <f>$J$85</f>
        <v>Availability by Type</v>
      </c>
      <c r="L228" s="29"/>
      <c r="M228" s="37" t="str">
        <f>'Control Panel'!$F$31</f>
        <v>R</v>
      </c>
      <c r="N228" s="37" t="str">
        <f>'Control Panel'!$F$32</f>
        <v>D</v>
      </c>
      <c r="O228" s="37" t="str">
        <f>'Control Panel'!$F$33</f>
        <v>O</v>
      </c>
      <c r="P228" s="36"/>
    </row>
    <row r="229" spans="1:16" ht="15.75" hidden="1" customHeight="1" thickBot="1" x14ac:dyDescent="0.3">
      <c r="B229" s="287"/>
      <c r="D229" s="400"/>
      <c r="E229" s="75" t="str">
        <f>'Control Panel'!$E$31</f>
        <v>Required</v>
      </c>
      <c r="F229" s="76" t="str">
        <f>'Control Panel'!$E$32</f>
        <v>Desired</v>
      </c>
      <c r="G229" s="77" t="str">
        <f>'Control Panel'!$E$33</f>
        <v>Optional</v>
      </c>
      <c r="H229" s="403"/>
      <c r="I229" s="405"/>
      <c r="J229" s="418"/>
      <c r="L229" s="37" t="s">
        <v>235</v>
      </c>
      <c r="M229" s="29">
        <f>E236*'Control Panel'!$G$31*'Control Panel'!$G$36</f>
        <v>0</v>
      </c>
      <c r="N229" s="29">
        <f>F236*'Control Panel'!$G$32*'Control Panel'!$G$36</f>
        <v>0</v>
      </c>
      <c r="O229" s="29">
        <f>G236*'Control Panel'!$G$33*'Control Panel'!$G$36</f>
        <v>0</v>
      </c>
      <c r="P229" s="36"/>
    </row>
    <row r="230" spans="1:16" ht="15.75" hidden="1" customHeight="1" thickBot="1" x14ac:dyDescent="0.3">
      <c r="B230" s="287"/>
      <c r="D230" s="88" t="str">
        <f>'Control Panel'!$E$36</f>
        <v>Yes</v>
      </c>
      <c r="E230" s="81">
        <f>COUNTIFS('Module 14'!$C:$C,'Control Panel'!$F$31,'Module 14'!$AB:$AB,'Control Panel'!$F$36)</f>
        <v>0</v>
      </c>
      <c r="F230" s="82">
        <f>COUNTIFS('Module 14'!$C:$C,'Control Panel'!$F$32,'Module 14'!$AB:$AB,'Control Panel'!$F$36)</f>
        <v>0</v>
      </c>
      <c r="G230" s="83">
        <f>COUNTIFS('Module 14'!$C:$C,'Control Panel'!$F$33,'Module 14'!$AB:$AB,'Control Panel'!$F$36)</f>
        <v>0</v>
      </c>
      <c r="H230" s="71">
        <f>SUM(E230:G230)</f>
        <v>0</v>
      </c>
      <c r="I230" s="136">
        <f>COUNTIFS('Module 14'!$G:$G,"&lt;&gt;",'Module 14'!$AB:$AB,'Control Panel'!$F$36)</f>
        <v>0</v>
      </c>
      <c r="J230" s="72"/>
      <c r="L230" s="37" t="str">
        <f>'Control Panel'!$F$36</f>
        <v>Y</v>
      </c>
      <c r="M230" s="29">
        <f>E230*'Control Panel'!$G$31*'Control Panel'!$G$36</f>
        <v>0</v>
      </c>
      <c r="N230" s="29">
        <f>F230*'Control Panel'!$G$32*'Control Panel'!$G$36</f>
        <v>0</v>
      </c>
      <c r="O230" s="29">
        <f>G230*'Control Panel'!$G$33*'Control Panel'!$G$36</f>
        <v>0</v>
      </c>
      <c r="P230" s="36"/>
    </row>
    <row r="231" spans="1:16" ht="15.75" hidden="1" customHeight="1" thickBot="1" x14ac:dyDescent="0.3">
      <c r="B231" s="287"/>
      <c r="D231" s="68" t="str">
        <f>'Control Panel'!$E$37</f>
        <v>Reporting</v>
      </c>
      <c r="E231" s="78">
        <f>COUNTIFS('Module 14'!$C:$C,'Control Panel'!$F$31,'Module 14'!$AB:$AB,'Control Panel'!$F$37)</f>
        <v>0</v>
      </c>
      <c r="F231" s="79">
        <f>COUNTIFS('Module 14'!$C:$C,'Control Panel'!$F$32,'Module 14'!$AB:$AB,'Control Panel'!$F$37)</f>
        <v>0</v>
      </c>
      <c r="G231" s="80">
        <f>COUNTIFS('Module 14'!$C:$C,'Control Panel'!$F$33,'Module 14'!$AB:$AB,'Control Panel'!$F$37)</f>
        <v>0</v>
      </c>
      <c r="H231" s="69">
        <f t="shared" ref="H231:H235" si="32">SUM(E231:G231)</f>
        <v>0</v>
      </c>
      <c r="I231" s="137">
        <f>COUNTIFS('Module 14'!$G:$G,"&lt;&gt;",'Module 14'!$AB:$AB,'Control Panel'!$F$37)</f>
        <v>0</v>
      </c>
      <c r="J231" s="129"/>
      <c r="L231" s="37" t="str">
        <f>'Control Panel'!$F$37</f>
        <v>R</v>
      </c>
      <c r="M231" s="29">
        <f>E231*'Control Panel'!$G$31*'Control Panel'!$G$37</f>
        <v>0</v>
      </c>
      <c r="N231" s="29">
        <f>F231*'Control Panel'!$G$32*'Control Panel'!$G$37</f>
        <v>0</v>
      </c>
      <c r="O231" s="29">
        <f>G231*'Control Panel'!$G$33*'Control Panel'!$G$37</f>
        <v>0</v>
      </c>
      <c r="P231" s="36"/>
    </row>
    <row r="232" spans="1:16" ht="15.75" hidden="1" customHeight="1" thickBot="1" x14ac:dyDescent="0.3">
      <c r="B232" s="287"/>
      <c r="D232" s="70" t="str">
        <f>'Control Panel'!$E$38</f>
        <v>Third Party</v>
      </c>
      <c r="E232" s="81">
        <f>COUNTIFS('Module 14'!$C:$C,'Control Panel'!$F$31,'Module 14'!$AB:$AB,'Control Panel'!$F$38)</f>
        <v>0</v>
      </c>
      <c r="F232" s="82">
        <f>COUNTIFS('Module 14'!$C:$C,'Control Panel'!$F$32,'Module 14'!$AB:$AB,'Control Panel'!$F$38)</f>
        <v>0</v>
      </c>
      <c r="G232" s="83">
        <f>COUNTIFS('Module 14'!$C:$C,'Control Panel'!$F$33,'Module 14'!$AB:$AB,'Control Panel'!$F$38)</f>
        <v>0</v>
      </c>
      <c r="H232" s="71">
        <f t="shared" si="32"/>
        <v>0</v>
      </c>
      <c r="I232" s="136">
        <f>COUNTIFS('Module 14'!$G:$G,"&lt;&gt;",'Module 14'!$AB:$AB,'Control Panel'!$F$38)</f>
        <v>0</v>
      </c>
      <c r="J232" s="129"/>
      <c r="L232" s="37" t="str">
        <f>'Control Panel'!$F$38</f>
        <v>T</v>
      </c>
      <c r="M232" s="29">
        <f>E232*'Control Panel'!$G$31*'Control Panel'!$G$38</f>
        <v>0</v>
      </c>
      <c r="N232" s="29">
        <f>F232*'Control Panel'!$G$32*'Control Panel'!$G$38</f>
        <v>0</v>
      </c>
      <c r="O232" s="29">
        <f>G232*'Control Panel'!$G$33*'Control Panel'!$G$38</f>
        <v>0</v>
      </c>
      <c r="P232" s="36"/>
    </row>
    <row r="233" spans="1:16" ht="15.75" hidden="1" customHeight="1" thickBot="1" x14ac:dyDescent="0.3">
      <c r="A233" s="21" t="s">
        <v>236</v>
      </c>
      <c r="B233" s="150"/>
      <c r="D233" s="73" t="str">
        <f>'Control Panel'!$E$39</f>
        <v>Modification</v>
      </c>
      <c r="E233" s="78">
        <f>COUNTIFS('Module 14'!$C:$C,'Control Panel'!$F$31,'Module 14'!$AB:$AB,'Control Panel'!$F$39)</f>
        <v>0</v>
      </c>
      <c r="F233" s="79">
        <f>COUNTIFS('Module 14'!$C:$C,'Control Panel'!$F$32,'Module 14'!$AB:$AB,'Control Panel'!$F$39)</f>
        <v>0</v>
      </c>
      <c r="G233" s="80">
        <f>COUNTIFS('Module 14'!$C:$C,'Control Panel'!$F$33,'Module 14'!$AB:$AB,'Control Panel'!$F$39)</f>
        <v>0</v>
      </c>
      <c r="H233" s="69">
        <f t="shared" si="32"/>
        <v>0</v>
      </c>
      <c r="I233" s="137">
        <f>COUNTIFS('Module 14'!$G:$G,"&lt;&gt;",'Module 14'!$AB:$AB,'Control Panel'!$F$39)</f>
        <v>0</v>
      </c>
      <c r="J233" s="129"/>
      <c r="L233" s="37" t="str">
        <f>'Control Panel'!$F$39</f>
        <v>M</v>
      </c>
      <c r="M233" s="29">
        <f>E233*'Control Panel'!$G$31*'Control Panel'!$G$39</f>
        <v>0</v>
      </c>
      <c r="N233" s="29">
        <f>F233*'Control Panel'!$G$32*'Control Panel'!$G$39</f>
        <v>0</v>
      </c>
      <c r="O233" s="29">
        <f>G233*'Control Panel'!$G$33*'Control Panel'!$G$39</f>
        <v>0</v>
      </c>
      <c r="P233" s="36"/>
    </row>
    <row r="234" spans="1:16" ht="15.75" hidden="1" customHeight="1" thickBot="1" x14ac:dyDescent="0.3">
      <c r="A234" s="22" t="s">
        <v>237</v>
      </c>
      <c r="B234" s="151"/>
      <c r="D234" s="74" t="str">
        <f>'Control Panel'!$E$40</f>
        <v>Future</v>
      </c>
      <c r="E234" s="81">
        <f>COUNTIFS('Module 14'!$C:$C,'Control Panel'!$F$31,'Module 14'!$AB:$AB,'Control Panel'!$F$40)</f>
        <v>0</v>
      </c>
      <c r="F234" s="82">
        <f>COUNTIFS('Module 14'!$C:$C,'Control Panel'!$F$32,'Module 14'!$AB:$AB,'Control Panel'!$F$40)</f>
        <v>0</v>
      </c>
      <c r="G234" s="83">
        <f>COUNTIFS('Module 14'!$C:$C,'Control Panel'!$F$33,'Module 14'!$AB:$AB,'Control Panel'!$F$40)</f>
        <v>0</v>
      </c>
      <c r="H234" s="71">
        <f t="shared" si="32"/>
        <v>0</v>
      </c>
      <c r="I234" s="136">
        <f>COUNTIFS('Module 14'!$G:$G,"&lt;&gt;",'Module 14'!$AB:$AB,'Control Panel'!$F$40)</f>
        <v>0</v>
      </c>
      <c r="J234" s="129"/>
      <c r="L234" s="37" t="str">
        <f>'Control Panel'!$F$40</f>
        <v>F</v>
      </c>
      <c r="M234" s="29">
        <f>E234*'Control Panel'!$G$31*'Control Panel'!$G$40</f>
        <v>0</v>
      </c>
      <c r="N234" s="29">
        <f>F234*'Control Panel'!$G$32*'Control Panel'!$G$40</f>
        <v>0</v>
      </c>
      <c r="O234" s="29">
        <f>G234*'Control Panel'!$G$33*'Control Panel'!$G$40</f>
        <v>0</v>
      </c>
      <c r="P234" s="36"/>
    </row>
    <row r="235" spans="1:16" ht="15.75" hidden="1" customHeight="1" thickBot="1" x14ac:dyDescent="0.3">
      <c r="A235" s="25" t="str">
        <f>IF('Module 14'!$AC$12&gt;0,"Yes","No")</f>
        <v>No</v>
      </c>
      <c r="B235" s="152">
        <f>IF(A235="Yes",1,0)</f>
        <v>0</v>
      </c>
      <c r="D235" s="87" t="str">
        <f>'Control Panel'!$E$41</f>
        <v>Not Available</v>
      </c>
      <c r="E235" s="78">
        <f>COUNTIFS('Module 14'!$C:$C,'Control Panel'!$F$31,'Module 14'!$AB:$AB,'Control Panel'!$F$41)</f>
        <v>0</v>
      </c>
      <c r="F235" s="79">
        <f>COUNTIFS('Module 14'!$C:$C,'Control Panel'!$F$32,'Module 14'!$AB:$AB,'Control Panel'!$F$41)</f>
        <v>0</v>
      </c>
      <c r="G235" s="80">
        <f>COUNTIFS('Module 14'!$C:$C,'Control Panel'!$F$33,'Module 14'!$AB:$AB,'Control Panel'!$F$41)</f>
        <v>0</v>
      </c>
      <c r="H235" s="69">
        <f t="shared" si="32"/>
        <v>0</v>
      </c>
      <c r="I235" s="137">
        <f>COUNTIFS('Module 14'!$G:$G,"&lt;&gt;",'Module 14'!$AB:$AB,'Control Panel'!$F$41)</f>
        <v>0</v>
      </c>
      <c r="J235" s="129"/>
      <c r="L235" s="37" t="str">
        <f>'Control Panel'!$F$41</f>
        <v>N</v>
      </c>
      <c r="M235" s="29">
        <f>E235*'Control Panel'!$G$31*'Control Panel'!$G$41</f>
        <v>0</v>
      </c>
      <c r="N235" s="29">
        <f>F235*'Control Panel'!$G$32*'Control Panel'!$G$41</f>
        <v>0</v>
      </c>
      <c r="O235" s="29">
        <f>G235*'Control Panel'!$G$33*'Control Panel'!$G$41</f>
        <v>0</v>
      </c>
      <c r="P235" s="36"/>
    </row>
    <row r="236" spans="1:16" ht="15.75" hidden="1" customHeight="1" thickBot="1" x14ac:dyDescent="0.3">
      <c r="B236" s="287"/>
      <c r="D236" s="84" t="str">
        <f>$D$93</f>
        <v>Total:</v>
      </c>
      <c r="E236" s="85">
        <f>SUM(E230:E235)</f>
        <v>0</v>
      </c>
      <c r="F236" s="85">
        <f>SUM(F230:F235)</f>
        <v>0</v>
      </c>
      <c r="G236" s="85">
        <f>SUM(G230:G235)</f>
        <v>0</v>
      </c>
      <c r="H236" s="86">
        <f>SUM(H230:H235)</f>
        <v>0</v>
      </c>
      <c r="I236" s="86">
        <f>SUM(I230:I235)</f>
        <v>0</v>
      </c>
      <c r="J236" s="154"/>
      <c r="L236" s="37" t="str">
        <f>D236</f>
        <v>Total:</v>
      </c>
      <c r="M236" s="29">
        <f>SUM(M230:M235)</f>
        <v>0</v>
      </c>
      <c r="N236" s="29">
        <f>SUM(N230:N235)</f>
        <v>0</v>
      </c>
      <c r="O236" s="29">
        <f>SUM(O230:O235)</f>
        <v>0</v>
      </c>
      <c r="P236" s="36"/>
    </row>
    <row r="237" spans="1:16" ht="15.75" hidden="1" customHeight="1" thickBot="1" x14ac:dyDescent="0.3">
      <c r="B237" s="287"/>
      <c r="D237" s="59"/>
      <c r="H237" s="4"/>
      <c r="L237" s="29" t="s">
        <v>239</v>
      </c>
      <c r="M237" s="38" t="str">
        <f t="shared" ref="M237:O237" si="33">IF(M229=0,"NA",M236/M229)</f>
        <v>NA</v>
      </c>
      <c r="N237" s="38" t="str">
        <f t="shared" si="33"/>
        <v>NA</v>
      </c>
      <c r="O237" s="38" t="str">
        <f t="shared" si="33"/>
        <v>NA</v>
      </c>
      <c r="P237" s="36"/>
    </row>
    <row r="238" spans="1:16" ht="15.75" hidden="1" customHeight="1" thickBot="1" x14ac:dyDescent="0.3">
      <c r="B238" s="287"/>
      <c r="D238" s="397" t="str">
        <f>'Control Panel'!F61&amp;" - "&amp;'Control Panel'!E61</f>
        <v>4.16 - Module 15</v>
      </c>
      <c r="E238" s="398"/>
      <c r="F238" s="398"/>
      <c r="G238" s="19"/>
      <c r="H238" s="19"/>
      <c r="I238" s="19" t="str">
        <f>$I$84</f>
        <v xml:space="preserve">Overall Compliance: </v>
      </c>
      <c r="J238" s="20" t="str">
        <f>IF(SUM(M247:O247)=0,"N/A",SUM(M247:O247)/SUM(M240:O240))</f>
        <v>N/A</v>
      </c>
      <c r="L238" s="29"/>
      <c r="M238" s="29"/>
      <c r="N238" s="29"/>
      <c r="O238" s="29"/>
      <c r="P238" s="36"/>
    </row>
    <row r="239" spans="1:16" ht="15.75" hidden="1" customHeight="1" thickBot="1" x14ac:dyDescent="0.3">
      <c r="B239" s="287"/>
      <c r="D239" s="399" t="str">
        <f>$D$85</f>
        <v>Availability</v>
      </c>
      <c r="E239" s="401" t="str">
        <f>$E$85</f>
        <v>Priority</v>
      </c>
      <c r="F239" s="401"/>
      <c r="G239" s="401"/>
      <c r="H239" s="402" t="str">
        <f>$H$85</f>
        <v>Total</v>
      </c>
      <c r="I239" s="404" t="str">
        <f>$I$85</f>
        <v>Comments</v>
      </c>
      <c r="J239" s="417" t="str">
        <f>$J$85</f>
        <v>Availability by Type</v>
      </c>
      <c r="L239" s="29"/>
      <c r="M239" s="37" t="str">
        <f>'Control Panel'!$F$31</f>
        <v>R</v>
      </c>
      <c r="N239" s="37" t="str">
        <f>'Control Panel'!$F$32</f>
        <v>D</v>
      </c>
      <c r="O239" s="37" t="str">
        <f>'Control Panel'!$F$33</f>
        <v>O</v>
      </c>
      <c r="P239" s="36"/>
    </row>
    <row r="240" spans="1:16" ht="15.75" hidden="1" customHeight="1" thickBot="1" x14ac:dyDescent="0.3">
      <c r="B240" s="287"/>
      <c r="D240" s="400"/>
      <c r="E240" s="75" t="str">
        <f>'Control Panel'!$E$31</f>
        <v>Required</v>
      </c>
      <c r="F240" s="76" t="str">
        <f>'Control Panel'!$E$32</f>
        <v>Desired</v>
      </c>
      <c r="G240" s="77" t="str">
        <f>'Control Panel'!$E$33</f>
        <v>Optional</v>
      </c>
      <c r="H240" s="403"/>
      <c r="I240" s="405"/>
      <c r="J240" s="418"/>
      <c r="L240" s="37" t="s">
        <v>235</v>
      </c>
      <c r="M240" s="29">
        <f>E247*'Control Panel'!$G$31*'Control Panel'!$G$36</f>
        <v>0</v>
      </c>
      <c r="N240" s="29">
        <f>F247*'Control Panel'!$G$32*'Control Panel'!$G$36</f>
        <v>0</v>
      </c>
      <c r="O240" s="29">
        <f>G247*'Control Panel'!$G$33*'Control Panel'!$G$36</f>
        <v>0</v>
      </c>
      <c r="P240" s="36"/>
    </row>
    <row r="241" spans="1:16" ht="15.75" hidden="1" customHeight="1" thickBot="1" x14ac:dyDescent="0.3">
      <c r="B241" s="287"/>
      <c r="D241" s="88" t="str">
        <f>'Control Panel'!$E$36</f>
        <v>Yes</v>
      </c>
      <c r="E241" s="81">
        <f>COUNTIFS('Module 15'!$C:$C,'Control Panel'!$F$31,'Module 15'!$AB:$AB,'Control Panel'!$F$36)</f>
        <v>0</v>
      </c>
      <c r="F241" s="82">
        <f>COUNTIFS('Module 15'!$C:$C,'Control Panel'!$F$32,'Module 15'!$AB:$AB,'Control Panel'!$F$36)</f>
        <v>0</v>
      </c>
      <c r="G241" s="83">
        <f>COUNTIFS('Module 15'!$C:$C,'Control Panel'!$F$33,'Module 15'!$AB:$AB,'Control Panel'!$F$36)</f>
        <v>0</v>
      </c>
      <c r="H241" s="71">
        <f>SUM(E241:G241)</f>
        <v>0</v>
      </c>
      <c r="I241" s="136">
        <f>COUNTIFS('Module 15'!$G:$G,"&lt;&gt;",'Module 15'!$AB:$AB,'Control Panel'!$F$36)</f>
        <v>0</v>
      </c>
      <c r="J241" s="72"/>
      <c r="L241" s="37" t="str">
        <f>'Control Panel'!$F$36</f>
        <v>Y</v>
      </c>
      <c r="M241" s="29">
        <f>E241*'Control Panel'!$G$31*'Control Panel'!$G$36</f>
        <v>0</v>
      </c>
      <c r="N241" s="29">
        <f>F241*'Control Panel'!$G$32*'Control Panel'!$G$36</f>
        <v>0</v>
      </c>
      <c r="O241" s="29">
        <f>G241*'Control Panel'!$G$33*'Control Panel'!$G$36</f>
        <v>0</v>
      </c>
      <c r="P241" s="36"/>
    </row>
    <row r="242" spans="1:16" ht="15.75" hidden="1" customHeight="1" thickBot="1" x14ac:dyDescent="0.3">
      <c r="B242" s="287"/>
      <c r="D242" s="68" t="str">
        <f>'Control Panel'!$E$37</f>
        <v>Reporting</v>
      </c>
      <c r="E242" s="78">
        <f>COUNTIFS('Module 15'!$C:$C,'Control Panel'!$F$31,'Module 15'!$AB:$AB,'Control Panel'!$F$37)</f>
        <v>0</v>
      </c>
      <c r="F242" s="79">
        <f>COUNTIFS('Module 15'!$C:$C,'Control Panel'!$F$32,'Module 15'!$AB:$AB,'Control Panel'!$F$37)</f>
        <v>0</v>
      </c>
      <c r="G242" s="80">
        <f>COUNTIFS('Module 15'!$C:$C,'Control Panel'!$F$33,'Module 15'!$AB:$AB,'Control Panel'!$F$37)</f>
        <v>0</v>
      </c>
      <c r="H242" s="69">
        <f t="shared" ref="H242:H246" si="34">SUM(E242:G242)</f>
        <v>0</v>
      </c>
      <c r="I242" s="137">
        <f>COUNTIFS('Module 15'!$G:$G,"&lt;&gt;",'Module 15'!$AB:$AB,'Control Panel'!$F$37)</f>
        <v>0</v>
      </c>
      <c r="J242" s="129"/>
      <c r="L242" s="37" t="str">
        <f>'Control Panel'!$F$37</f>
        <v>R</v>
      </c>
      <c r="M242" s="29">
        <f>E242*'Control Panel'!$G$31*'Control Panel'!$G$37</f>
        <v>0</v>
      </c>
      <c r="N242" s="29">
        <f>F242*'Control Panel'!$G$32*'Control Panel'!$G$37</f>
        <v>0</v>
      </c>
      <c r="O242" s="29">
        <f>G242*'Control Panel'!$G$33*'Control Panel'!$G$37</f>
        <v>0</v>
      </c>
      <c r="P242" s="36"/>
    </row>
    <row r="243" spans="1:16" ht="15.75" hidden="1" customHeight="1" thickBot="1" x14ac:dyDescent="0.3">
      <c r="B243" s="287"/>
      <c r="D243" s="70" t="str">
        <f>'Control Panel'!$E$38</f>
        <v>Third Party</v>
      </c>
      <c r="E243" s="81">
        <f>COUNTIFS('Module 15'!$C:$C,'Control Panel'!$F$31,'Module 15'!$AB:$AB,'Control Panel'!$F$38)</f>
        <v>0</v>
      </c>
      <c r="F243" s="82">
        <f>COUNTIFS('Module 15'!$C:$C,'Control Panel'!$F$32,'Module 15'!$AB:$AB,'Control Panel'!$F$38)</f>
        <v>0</v>
      </c>
      <c r="G243" s="83">
        <f>COUNTIFS('Module 15'!$C:$C,'Control Panel'!$F$33,'Module 15'!$AB:$AB,'Control Panel'!$F$38)</f>
        <v>0</v>
      </c>
      <c r="H243" s="71">
        <f t="shared" si="34"/>
        <v>0</v>
      </c>
      <c r="I243" s="136">
        <f>COUNTIFS('Module 15'!$G:$G,"&lt;&gt;",'Module 15'!$AB:$AB,'Control Panel'!$F$38)</f>
        <v>0</v>
      </c>
      <c r="J243" s="129"/>
      <c r="L243" s="37" t="str">
        <f>'Control Panel'!$F$38</f>
        <v>T</v>
      </c>
      <c r="M243" s="29">
        <f>E243*'Control Panel'!$G$31*'Control Panel'!$G$38</f>
        <v>0</v>
      </c>
      <c r="N243" s="29">
        <f>F243*'Control Panel'!$G$32*'Control Panel'!$G$38</f>
        <v>0</v>
      </c>
      <c r="O243" s="29">
        <f>G243*'Control Panel'!$G$33*'Control Panel'!$G$38</f>
        <v>0</v>
      </c>
      <c r="P243" s="36"/>
    </row>
    <row r="244" spans="1:16" ht="15.75" hidden="1" customHeight="1" thickBot="1" x14ac:dyDescent="0.3">
      <c r="A244" s="21" t="s">
        <v>236</v>
      </c>
      <c r="B244" s="150"/>
      <c r="D244" s="73" t="str">
        <f>'Control Panel'!$E$39</f>
        <v>Modification</v>
      </c>
      <c r="E244" s="78">
        <f>COUNTIFS('Module 15'!$C:$C,'Control Panel'!$F$31,'Module 15'!$AB:$AB,'Control Panel'!$F$39)</f>
        <v>0</v>
      </c>
      <c r="F244" s="79">
        <f>COUNTIFS('Module 15'!$C:$C,'Control Panel'!$F$32,'Module 15'!$AB:$AB,'Control Panel'!$F$39)</f>
        <v>0</v>
      </c>
      <c r="G244" s="80">
        <f>COUNTIFS('Module 15'!$C:$C,'Control Panel'!$F$33,'Module 15'!$AB:$AB,'Control Panel'!$F$39)</f>
        <v>0</v>
      </c>
      <c r="H244" s="69">
        <f t="shared" si="34"/>
        <v>0</v>
      </c>
      <c r="I244" s="137">
        <f>COUNTIFS('Module 15'!$G:$G,"&lt;&gt;",'Module 15'!$AB:$AB,'Control Panel'!$F$39)</f>
        <v>0</v>
      </c>
      <c r="J244" s="129"/>
      <c r="L244" s="37" t="str">
        <f>'Control Panel'!$F$39</f>
        <v>M</v>
      </c>
      <c r="M244" s="29">
        <f>E244*'Control Panel'!$G$31*'Control Panel'!$G$39</f>
        <v>0</v>
      </c>
      <c r="N244" s="29">
        <f>F244*'Control Panel'!$G$32*'Control Panel'!$G$39</f>
        <v>0</v>
      </c>
      <c r="O244" s="29">
        <f>G244*'Control Panel'!$G$33*'Control Panel'!$G$39</f>
        <v>0</v>
      </c>
      <c r="P244" s="36"/>
    </row>
    <row r="245" spans="1:16" ht="15.75" hidden="1" customHeight="1" thickBot="1" x14ac:dyDescent="0.3">
      <c r="A245" s="22" t="s">
        <v>237</v>
      </c>
      <c r="B245" s="151"/>
      <c r="D245" s="74" t="str">
        <f>'Control Panel'!$E$40</f>
        <v>Future</v>
      </c>
      <c r="E245" s="81">
        <f>COUNTIFS('Module 15'!$C:$C,'Control Panel'!$F$31,'Module 15'!$AB:$AB,'Control Panel'!$F$40)</f>
        <v>0</v>
      </c>
      <c r="F245" s="82">
        <f>COUNTIFS('Module 15'!$C:$C,'Control Panel'!$F$32,'Module 15'!$AB:$AB,'Control Panel'!$F$40)</f>
        <v>0</v>
      </c>
      <c r="G245" s="83">
        <f>COUNTIFS('Module 15'!$C:$C,'Control Panel'!$F$33,'Module 15'!$AB:$AB,'Control Panel'!$F$40)</f>
        <v>0</v>
      </c>
      <c r="H245" s="71">
        <f t="shared" si="34"/>
        <v>0</v>
      </c>
      <c r="I245" s="136">
        <f>COUNTIFS('Module 15'!$G:$G,"&lt;&gt;",'Module 15'!$AB:$AB,'Control Panel'!$F$40)</f>
        <v>0</v>
      </c>
      <c r="J245" s="129"/>
      <c r="L245" s="37" t="str">
        <f>'Control Panel'!$F$40</f>
        <v>F</v>
      </c>
      <c r="M245" s="29">
        <f>E245*'Control Panel'!$G$31*'Control Panel'!$G$40</f>
        <v>0</v>
      </c>
      <c r="N245" s="29">
        <f>F245*'Control Panel'!$G$32*'Control Panel'!$G$40</f>
        <v>0</v>
      </c>
      <c r="O245" s="29">
        <f>G245*'Control Panel'!$G$33*'Control Panel'!$G$40</f>
        <v>0</v>
      </c>
      <c r="P245" s="36"/>
    </row>
    <row r="246" spans="1:16" ht="15.75" hidden="1" customHeight="1" thickBot="1" x14ac:dyDescent="0.3">
      <c r="A246" s="25" t="str">
        <f>IF('Module 15'!$AC$12&gt;0,"Yes","No")</f>
        <v>No</v>
      </c>
      <c r="B246" s="152">
        <f>IF(A246="Yes",1,0)</f>
        <v>0</v>
      </c>
      <c r="D246" s="87" t="str">
        <f>'Control Panel'!$E$41</f>
        <v>Not Available</v>
      </c>
      <c r="E246" s="78">
        <f>COUNTIFS('Module 15'!$C:$C,'Control Panel'!$F$31,'Module 15'!$AB:$AB,'Control Panel'!$F$41)</f>
        <v>0</v>
      </c>
      <c r="F246" s="79">
        <f>COUNTIFS('Module 15'!$C:$C,'Control Panel'!$F$32,'Module 15'!$AB:$AB,'Control Panel'!$F$41)</f>
        <v>0</v>
      </c>
      <c r="G246" s="80">
        <f>COUNTIFS('Module 15'!$C:$C,'Control Panel'!$F$33,'Module 15'!$AB:$AB,'Control Panel'!$F$41)</f>
        <v>0</v>
      </c>
      <c r="H246" s="69">
        <f t="shared" si="34"/>
        <v>0</v>
      </c>
      <c r="I246" s="137">
        <f>COUNTIFS('Module 15'!$G:$G,"&lt;&gt;",'Module 15'!$AB:$AB,'Control Panel'!$F$41)</f>
        <v>0</v>
      </c>
      <c r="J246" s="129"/>
      <c r="L246" s="37" t="str">
        <f>'Control Panel'!$F$41</f>
        <v>N</v>
      </c>
      <c r="M246" s="29">
        <f>E246*'Control Panel'!$G$31*'Control Panel'!$G$41</f>
        <v>0</v>
      </c>
      <c r="N246" s="29">
        <f>F246*'Control Panel'!$G$32*'Control Panel'!$G$41</f>
        <v>0</v>
      </c>
      <c r="O246" s="29">
        <f>G246*'Control Panel'!$G$33*'Control Panel'!$G$41</f>
        <v>0</v>
      </c>
      <c r="P246" s="36"/>
    </row>
    <row r="247" spans="1:16" ht="15.75" hidden="1" customHeight="1" thickBot="1" x14ac:dyDescent="0.3">
      <c r="B247" s="287"/>
      <c r="D247" s="84" t="str">
        <f>$D$93</f>
        <v>Total:</v>
      </c>
      <c r="E247" s="85">
        <f>SUM(E241:E246)</f>
        <v>0</v>
      </c>
      <c r="F247" s="85">
        <f>SUM(F241:F246)</f>
        <v>0</v>
      </c>
      <c r="G247" s="85">
        <f>SUM(G241:G246)</f>
        <v>0</v>
      </c>
      <c r="H247" s="86">
        <f>SUM(H241:H246)</f>
        <v>0</v>
      </c>
      <c r="I247" s="86">
        <f>SUM(I241:I246)</f>
        <v>0</v>
      </c>
      <c r="J247" s="154"/>
      <c r="L247" s="37" t="str">
        <f>D247</f>
        <v>Total:</v>
      </c>
      <c r="M247" s="29">
        <f>SUM(M241:M246)</f>
        <v>0</v>
      </c>
      <c r="N247" s="29">
        <f>SUM(N241:N246)</f>
        <v>0</v>
      </c>
      <c r="O247" s="29">
        <f>SUM(O241:O246)</f>
        <v>0</v>
      </c>
      <c r="P247" s="36"/>
    </row>
    <row r="248" spans="1:16" ht="15.75" hidden="1" customHeight="1" thickBot="1" x14ac:dyDescent="0.3">
      <c r="B248" s="287"/>
      <c r="D248" s="59"/>
      <c r="L248" s="29" t="s">
        <v>239</v>
      </c>
      <c r="M248" s="38" t="str">
        <f t="shared" ref="M248:O248" si="35">IF(M240=0,"NA",M247/M240)</f>
        <v>NA</v>
      </c>
      <c r="N248" s="38" t="str">
        <f t="shared" si="35"/>
        <v>NA</v>
      </c>
      <c r="O248" s="38" t="str">
        <f t="shared" si="35"/>
        <v>NA</v>
      </c>
      <c r="P248" s="36"/>
    </row>
    <row r="249" spans="1:16" ht="15.75" hidden="1" customHeight="1" thickBot="1" x14ac:dyDescent="0.3">
      <c r="B249" s="287"/>
      <c r="D249" s="397" t="str">
        <f>'Control Panel'!F62&amp;" - "&amp;'Control Panel'!E62</f>
        <v>4.17 - Module 16</v>
      </c>
      <c r="E249" s="398"/>
      <c r="F249" s="398"/>
      <c r="G249" s="19"/>
      <c r="H249" s="19"/>
      <c r="I249" s="19" t="str">
        <f>$I$84</f>
        <v xml:space="preserve">Overall Compliance: </v>
      </c>
      <c r="J249" s="20" t="str">
        <f>IF(SUM(M258:O258)=0,"N/A",SUM(M258:O258)/SUM(M251:O251))</f>
        <v>N/A</v>
      </c>
      <c r="L249" s="29"/>
      <c r="M249" s="29"/>
      <c r="N249" s="29"/>
      <c r="O249" s="29"/>
      <c r="P249" s="36"/>
    </row>
    <row r="250" spans="1:16" ht="15.75" hidden="1" customHeight="1" thickBot="1" x14ac:dyDescent="0.3">
      <c r="B250" s="287"/>
      <c r="D250" s="399" t="str">
        <f>$D$85</f>
        <v>Availability</v>
      </c>
      <c r="E250" s="401" t="str">
        <f>$E$85</f>
        <v>Priority</v>
      </c>
      <c r="F250" s="401"/>
      <c r="G250" s="401"/>
      <c r="H250" s="402" t="str">
        <f>$H$85</f>
        <v>Total</v>
      </c>
      <c r="I250" s="404" t="str">
        <f>$I$85</f>
        <v>Comments</v>
      </c>
      <c r="J250" s="417" t="str">
        <f>$J$85</f>
        <v>Availability by Type</v>
      </c>
      <c r="L250" s="29"/>
      <c r="M250" s="37" t="str">
        <f>'Control Panel'!$F$31</f>
        <v>R</v>
      </c>
      <c r="N250" s="37" t="str">
        <f>'Control Panel'!$F$32</f>
        <v>D</v>
      </c>
      <c r="O250" s="37" t="str">
        <f>'Control Panel'!$F$33</f>
        <v>O</v>
      </c>
      <c r="P250" s="36"/>
    </row>
    <row r="251" spans="1:16" ht="15.75" hidden="1" customHeight="1" thickBot="1" x14ac:dyDescent="0.3">
      <c r="B251" s="287"/>
      <c r="D251" s="400"/>
      <c r="E251" s="75" t="str">
        <f>'Control Panel'!$E$31</f>
        <v>Required</v>
      </c>
      <c r="F251" s="76" t="str">
        <f>'Control Panel'!$E$32</f>
        <v>Desired</v>
      </c>
      <c r="G251" s="77" t="str">
        <f>'Control Panel'!$E$33</f>
        <v>Optional</v>
      </c>
      <c r="H251" s="403"/>
      <c r="I251" s="405"/>
      <c r="J251" s="418"/>
      <c r="L251" s="37" t="s">
        <v>235</v>
      </c>
      <c r="M251" s="29">
        <f>E258*'Control Panel'!$G$31*'Control Panel'!$G$36</f>
        <v>0</v>
      </c>
      <c r="N251" s="29">
        <f>F258*'Control Panel'!$G$32*'Control Panel'!$G$36</f>
        <v>0</v>
      </c>
      <c r="O251" s="29">
        <f>G258*'Control Panel'!$G$33*'Control Panel'!$G$36</f>
        <v>0</v>
      </c>
      <c r="P251" s="36"/>
    </row>
    <row r="252" spans="1:16" ht="15.75" hidden="1" customHeight="1" thickBot="1" x14ac:dyDescent="0.3">
      <c r="B252" s="287"/>
      <c r="D252" s="88" t="str">
        <f>'Control Panel'!$E$36</f>
        <v>Yes</v>
      </c>
      <c r="E252" s="81">
        <f>COUNTIFS('Module 16'!$C:$C,'Control Panel'!$F$31,'Module 16'!$AB:$AB,'Control Panel'!$F$36)</f>
        <v>0</v>
      </c>
      <c r="F252" s="82">
        <f>COUNTIFS('Module 16'!$C:$C,'Control Panel'!$F$32,'Module 16'!$AB:$AB,'Control Panel'!$F$36)</f>
        <v>0</v>
      </c>
      <c r="G252" s="83">
        <f>COUNTIFS('Module 16'!$C:$C,'Control Panel'!$F$33,'Module 16'!$AB:$AB,'Control Panel'!$F$36)</f>
        <v>0</v>
      </c>
      <c r="H252" s="71">
        <f>SUM(E252:G252)</f>
        <v>0</v>
      </c>
      <c r="I252" s="136">
        <f>COUNTIFS('Module 16'!$G:$G,"&lt;&gt;",'Module 16'!$AB:$AB,'Control Panel'!$F$36)</f>
        <v>0</v>
      </c>
      <c r="J252" s="72"/>
      <c r="L252" s="37" t="str">
        <f>'Control Panel'!$F$36</f>
        <v>Y</v>
      </c>
      <c r="M252" s="29">
        <f>E252*'Control Panel'!$G$31*'Control Panel'!$G$36</f>
        <v>0</v>
      </c>
      <c r="N252" s="29">
        <f>F252*'Control Panel'!$G$32*'Control Panel'!$G$36</f>
        <v>0</v>
      </c>
      <c r="O252" s="29">
        <f>G252*'Control Panel'!$G$33*'Control Panel'!$G$36</f>
        <v>0</v>
      </c>
      <c r="P252" s="36"/>
    </row>
    <row r="253" spans="1:16" ht="15.75" hidden="1" customHeight="1" thickBot="1" x14ac:dyDescent="0.3">
      <c r="B253" s="287"/>
      <c r="D253" s="68" t="str">
        <f>'Control Panel'!$E$37</f>
        <v>Reporting</v>
      </c>
      <c r="E253" s="78">
        <f>COUNTIFS('Module 16'!$C:$C,'Control Panel'!$F$31,'Module 16'!$AB:$AB,'Control Panel'!$F$37)</f>
        <v>0</v>
      </c>
      <c r="F253" s="79">
        <f>COUNTIFS('Module 16'!$C:$C,'Control Panel'!$F$32,'Module 16'!$AB:$AB,'Control Panel'!$F$37)</f>
        <v>0</v>
      </c>
      <c r="G253" s="80">
        <f>COUNTIFS('Module 16'!$C:$C,'Control Panel'!$F$33,'Module 16'!$AB:$AB,'Control Panel'!$F$37)</f>
        <v>0</v>
      </c>
      <c r="H253" s="69">
        <f t="shared" ref="H253:H257" si="36">SUM(E253:G253)</f>
        <v>0</v>
      </c>
      <c r="I253" s="137">
        <f>COUNTIFS('Module 16'!$G:$G,"&lt;&gt;",'Module 16'!$AB:$AB,'Control Panel'!$F$37)</f>
        <v>0</v>
      </c>
      <c r="J253" s="129"/>
      <c r="L253" s="37" t="str">
        <f>'Control Panel'!$F$37</f>
        <v>R</v>
      </c>
      <c r="M253" s="29">
        <f>E253*'Control Panel'!$G$31*'Control Panel'!$G$37</f>
        <v>0</v>
      </c>
      <c r="N253" s="29">
        <f>F253*'Control Panel'!$G$32*'Control Panel'!$G$37</f>
        <v>0</v>
      </c>
      <c r="O253" s="29">
        <f>G253*'Control Panel'!$G$33*'Control Panel'!$G$37</f>
        <v>0</v>
      </c>
      <c r="P253" s="36"/>
    </row>
    <row r="254" spans="1:16" ht="15.75" hidden="1" customHeight="1" thickBot="1" x14ac:dyDescent="0.3">
      <c r="B254" s="287"/>
      <c r="D254" s="70" t="str">
        <f>'Control Panel'!$E$38</f>
        <v>Third Party</v>
      </c>
      <c r="E254" s="81">
        <f>COUNTIFS('Module 16'!$C:$C,'Control Panel'!$F$31,'Module 16'!$AB:$AB,'Control Panel'!$F$38)</f>
        <v>0</v>
      </c>
      <c r="F254" s="82">
        <f>COUNTIFS('Module 16'!$C:$C,'Control Panel'!$F$32,'Module 16'!$AB:$AB,'Control Panel'!$F$38)</f>
        <v>0</v>
      </c>
      <c r="G254" s="83">
        <f>COUNTIFS('Module 16'!$C:$C,'Control Panel'!$F$33,'Module 16'!$AB:$AB,'Control Panel'!$F$38)</f>
        <v>0</v>
      </c>
      <c r="H254" s="71">
        <f t="shared" si="36"/>
        <v>0</v>
      </c>
      <c r="I254" s="136">
        <f>COUNTIFS('Module 16'!$G:$G,"&lt;&gt;",'Module 16'!$AB:$AB,'Control Panel'!$F$38)</f>
        <v>0</v>
      </c>
      <c r="J254" s="129"/>
      <c r="L254" s="37" t="str">
        <f>'Control Panel'!$F$38</f>
        <v>T</v>
      </c>
      <c r="M254" s="29">
        <f>E254*'Control Panel'!$G$31*'Control Panel'!$G$38</f>
        <v>0</v>
      </c>
      <c r="N254" s="29">
        <f>F254*'Control Panel'!$G$32*'Control Panel'!$G$38</f>
        <v>0</v>
      </c>
      <c r="O254" s="29">
        <f>G254*'Control Panel'!$G$33*'Control Panel'!$G$38</f>
        <v>0</v>
      </c>
      <c r="P254" s="36"/>
    </row>
    <row r="255" spans="1:16" ht="15.75" hidden="1" customHeight="1" thickBot="1" x14ac:dyDescent="0.3">
      <c r="A255" s="21" t="s">
        <v>236</v>
      </c>
      <c r="B255" s="150"/>
      <c r="D255" s="73" t="str">
        <f>'Control Panel'!$E$39</f>
        <v>Modification</v>
      </c>
      <c r="E255" s="78">
        <f>COUNTIFS('Module 16'!$C:$C,'Control Panel'!$F$31,'Module 16'!$AB:$AB,'Control Panel'!$F$39)</f>
        <v>0</v>
      </c>
      <c r="F255" s="79">
        <f>COUNTIFS('Module 16'!$C:$C,'Control Panel'!$F$32,'Module 16'!$AB:$AB,'Control Panel'!$F$39)</f>
        <v>0</v>
      </c>
      <c r="G255" s="80">
        <f>COUNTIFS('Module 16'!$C:$C,'Control Panel'!$F$33,'Module 16'!$AB:$AB,'Control Panel'!$F$39)</f>
        <v>0</v>
      </c>
      <c r="H255" s="69">
        <f t="shared" si="36"/>
        <v>0</v>
      </c>
      <c r="I255" s="137">
        <f>COUNTIFS('Module 16'!$G:$G,"&lt;&gt;",'Module 16'!$AB:$AB,'Control Panel'!$F$39)</f>
        <v>0</v>
      </c>
      <c r="J255" s="129"/>
      <c r="L255" s="37" t="str">
        <f>'Control Panel'!$F$39</f>
        <v>M</v>
      </c>
      <c r="M255" s="29">
        <f>E255*'Control Panel'!$G$31*'Control Panel'!$G$39</f>
        <v>0</v>
      </c>
      <c r="N255" s="29">
        <f>F255*'Control Panel'!$G$32*'Control Panel'!$G$39</f>
        <v>0</v>
      </c>
      <c r="O255" s="29">
        <f>G255*'Control Panel'!$G$33*'Control Panel'!$G$39</f>
        <v>0</v>
      </c>
      <c r="P255" s="36"/>
    </row>
    <row r="256" spans="1:16" ht="15.75" hidden="1" customHeight="1" thickBot="1" x14ac:dyDescent="0.3">
      <c r="A256" s="22" t="s">
        <v>237</v>
      </c>
      <c r="B256" s="151"/>
      <c r="D256" s="74" t="str">
        <f>'Control Panel'!$E$40</f>
        <v>Future</v>
      </c>
      <c r="E256" s="81">
        <f>COUNTIFS('Module 16'!$C:$C,'Control Panel'!$F$31,'Module 16'!$AB:$AB,'Control Panel'!$F$40)</f>
        <v>0</v>
      </c>
      <c r="F256" s="82">
        <f>COUNTIFS('Module 16'!$C:$C,'Control Panel'!$F$32,'Module 16'!$AB:$AB,'Control Panel'!$F$40)</f>
        <v>0</v>
      </c>
      <c r="G256" s="83">
        <f>COUNTIFS('Module 16'!$C:$C,'Control Panel'!$F$33,'Module 16'!$AB:$AB,'Control Panel'!$F$40)</f>
        <v>0</v>
      </c>
      <c r="H256" s="71">
        <f t="shared" si="36"/>
        <v>0</v>
      </c>
      <c r="I256" s="136">
        <f>COUNTIFS('Module 16'!$G:$G,"&lt;&gt;",'Module 16'!$AB:$AB,'Control Panel'!$F$40)</f>
        <v>0</v>
      </c>
      <c r="J256" s="129"/>
      <c r="L256" s="37" t="str">
        <f>'Control Panel'!$F$40</f>
        <v>F</v>
      </c>
      <c r="M256" s="29">
        <f>E256*'Control Panel'!$G$31*'Control Panel'!$G$40</f>
        <v>0</v>
      </c>
      <c r="N256" s="29">
        <f>F256*'Control Panel'!$G$32*'Control Panel'!$G$40</f>
        <v>0</v>
      </c>
      <c r="O256" s="29">
        <f>G256*'Control Panel'!$G$33*'Control Panel'!$G$40</f>
        <v>0</v>
      </c>
      <c r="P256" s="36"/>
    </row>
    <row r="257" spans="1:16" ht="15.75" hidden="1" customHeight="1" thickBot="1" x14ac:dyDescent="0.3">
      <c r="A257" s="25" t="str">
        <f>IF('Module 16'!$AC$12&gt;0,"Yes","No")</f>
        <v>No</v>
      </c>
      <c r="B257" s="152">
        <f>IF(A257="Yes",1,0)</f>
        <v>0</v>
      </c>
      <c r="D257" s="87" t="str">
        <f>'Control Panel'!$E$41</f>
        <v>Not Available</v>
      </c>
      <c r="E257" s="78">
        <f>COUNTIFS('Module 16'!$C:$C,'Control Panel'!$F$31,'Module 16'!$AB:$AB,'Control Panel'!$F$41)</f>
        <v>0</v>
      </c>
      <c r="F257" s="79">
        <f>COUNTIFS('Module 16'!$C:$C,'Control Panel'!$F$32,'Module 16'!$AB:$AB,'Control Panel'!$F$41)</f>
        <v>0</v>
      </c>
      <c r="G257" s="80">
        <f>COUNTIFS('Module 16'!$C:$C,'Control Panel'!$F$33,'Module 16'!$AB:$AB,'Control Panel'!$F$41)</f>
        <v>0</v>
      </c>
      <c r="H257" s="69">
        <f t="shared" si="36"/>
        <v>0</v>
      </c>
      <c r="I257" s="137">
        <f>COUNTIFS('Module 16'!$G:$G,"&lt;&gt;",'Module 16'!$AB:$AB,'Control Panel'!$F$41)</f>
        <v>0</v>
      </c>
      <c r="J257" s="129"/>
      <c r="L257" s="37" t="str">
        <f>'Control Panel'!$F$41</f>
        <v>N</v>
      </c>
      <c r="M257" s="29">
        <f>E257*'Control Panel'!$G$31*'Control Panel'!$G$41</f>
        <v>0</v>
      </c>
      <c r="N257" s="29">
        <f>F257*'Control Panel'!$G$32*'Control Panel'!$G$41</f>
        <v>0</v>
      </c>
      <c r="O257" s="29">
        <f>G257*'Control Panel'!$G$33*'Control Panel'!$G$41</f>
        <v>0</v>
      </c>
      <c r="P257" s="36"/>
    </row>
    <row r="258" spans="1:16" ht="15.75" hidden="1" customHeight="1" thickBot="1" x14ac:dyDescent="0.3">
      <c r="B258" s="287"/>
      <c r="D258" s="84" t="str">
        <f>$D$93</f>
        <v>Total:</v>
      </c>
      <c r="E258" s="85">
        <f>SUM(E252:E257)</f>
        <v>0</v>
      </c>
      <c r="F258" s="85">
        <f>SUM(F252:F257)</f>
        <v>0</v>
      </c>
      <c r="G258" s="85">
        <f>SUM(G252:G257)</f>
        <v>0</v>
      </c>
      <c r="H258" s="86">
        <f>SUM(H252:H257)</f>
        <v>0</v>
      </c>
      <c r="I258" s="86">
        <f>SUM(I252:I257)</f>
        <v>0</v>
      </c>
      <c r="J258" s="154"/>
      <c r="L258" s="37" t="str">
        <f>D258</f>
        <v>Total:</v>
      </c>
      <c r="M258" s="29">
        <f>SUM(M252:M257)</f>
        <v>0</v>
      </c>
      <c r="N258" s="29">
        <f>SUM(N252:N257)</f>
        <v>0</v>
      </c>
      <c r="O258" s="29">
        <f>SUM(O252:O257)</f>
        <v>0</v>
      </c>
      <c r="P258" s="36"/>
    </row>
    <row r="259" spans="1:16" ht="15.75" hidden="1" customHeight="1" thickBot="1" x14ac:dyDescent="0.3">
      <c r="B259" s="287"/>
      <c r="H259" s="4"/>
      <c r="L259" s="29" t="s">
        <v>239</v>
      </c>
      <c r="M259" s="38" t="str">
        <f t="shared" ref="M259:O259" si="37">IF(M251=0,"NA",M258/M251)</f>
        <v>NA</v>
      </c>
      <c r="N259" s="38" t="str">
        <f t="shared" si="37"/>
        <v>NA</v>
      </c>
      <c r="O259" s="38" t="str">
        <f t="shared" si="37"/>
        <v>NA</v>
      </c>
      <c r="P259" s="36"/>
    </row>
    <row r="260" spans="1:16" ht="15.75" hidden="1" customHeight="1" thickBot="1" x14ac:dyDescent="0.3">
      <c r="B260" s="287"/>
      <c r="D260" s="397" t="str">
        <f>'Control Panel'!F63&amp;" - "&amp;'Control Panel'!E63</f>
        <v>4.18 - Module 17</v>
      </c>
      <c r="E260" s="398"/>
      <c r="F260" s="398"/>
      <c r="G260" s="19"/>
      <c r="H260" s="19"/>
      <c r="I260" s="19" t="str">
        <f>$I$84</f>
        <v xml:space="preserve">Overall Compliance: </v>
      </c>
      <c r="J260" s="20" t="str">
        <f>IF(SUM(M269:O269)=0,"N/A",SUM(M269:O269)/SUM(M262:O262))</f>
        <v>N/A</v>
      </c>
      <c r="L260" s="29"/>
      <c r="M260" s="29"/>
      <c r="N260" s="29"/>
      <c r="O260" s="29"/>
      <c r="P260" s="36"/>
    </row>
    <row r="261" spans="1:16" ht="15.75" hidden="1" customHeight="1" thickBot="1" x14ac:dyDescent="0.3">
      <c r="B261" s="287"/>
      <c r="D261" s="399" t="str">
        <f>$D$85</f>
        <v>Availability</v>
      </c>
      <c r="E261" s="401" t="str">
        <f>$E$85</f>
        <v>Priority</v>
      </c>
      <c r="F261" s="401"/>
      <c r="G261" s="401"/>
      <c r="H261" s="402" t="str">
        <f>$H$85</f>
        <v>Total</v>
      </c>
      <c r="I261" s="404" t="str">
        <f>$I$85</f>
        <v>Comments</v>
      </c>
      <c r="J261" s="417" t="str">
        <f>$J$85</f>
        <v>Availability by Type</v>
      </c>
      <c r="L261" s="29"/>
      <c r="M261" s="37" t="str">
        <f>'Control Panel'!$F$31</f>
        <v>R</v>
      </c>
      <c r="N261" s="37" t="str">
        <f>'Control Panel'!$F$32</f>
        <v>D</v>
      </c>
      <c r="O261" s="37" t="str">
        <f>'Control Panel'!$F$33</f>
        <v>O</v>
      </c>
      <c r="P261" s="36"/>
    </row>
    <row r="262" spans="1:16" ht="15.75" hidden="1" customHeight="1" thickBot="1" x14ac:dyDescent="0.3">
      <c r="B262" s="287"/>
      <c r="D262" s="400"/>
      <c r="E262" s="75" t="str">
        <f>'Control Panel'!$E$31</f>
        <v>Required</v>
      </c>
      <c r="F262" s="76" t="str">
        <f>'Control Panel'!$E$32</f>
        <v>Desired</v>
      </c>
      <c r="G262" s="77" t="str">
        <f>'Control Panel'!$E$33</f>
        <v>Optional</v>
      </c>
      <c r="H262" s="403"/>
      <c r="I262" s="405"/>
      <c r="J262" s="418"/>
      <c r="L262" s="37" t="s">
        <v>235</v>
      </c>
      <c r="M262" s="29">
        <f>E269*'Control Panel'!$G$31*'Control Panel'!$G$36</f>
        <v>0</v>
      </c>
      <c r="N262" s="29">
        <f>F269*'Control Panel'!$G$32*'Control Panel'!$G$36</f>
        <v>0</v>
      </c>
      <c r="O262" s="29">
        <f>G269*'Control Panel'!$G$33*'Control Panel'!$G$36</f>
        <v>0</v>
      </c>
      <c r="P262" s="36"/>
    </row>
    <row r="263" spans="1:16" ht="15.75" hidden="1" customHeight="1" thickBot="1" x14ac:dyDescent="0.3">
      <c r="B263" s="287"/>
      <c r="D263" s="88" t="str">
        <f>'Control Panel'!$E$36</f>
        <v>Yes</v>
      </c>
      <c r="E263" s="81">
        <f>COUNTIFS('Module 17'!$C:$C,'Control Panel'!$F$31,'Module 17'!$AB:$AB,'Control Panel'!$F$36)</f>
        <v>0</v>
      </c>
      <c r="F263" s="82">
        <f>COUNTIFS('Module 17'!$C:$C,'Control Panel'!$F$32,'Module 17'!$AB:$AB,'Control Panel'!$F$36)</f>
        <v>0</v>
      </c>
      <c r="G263" s="83">
        <f>COUNTIFS('Module 17'!$C:$C,'Control Panel'!$F$33,'Module 17'!$AB:$AB,'Control Panel'!$F$36)</f>
        <v>0</v>
      </c>
      <c r="H263" s="71">
        <f>SUM(E263:G263)</f>
        <v>0</v>
      </c>
      <c r="I263" s="136">
        <f>COUNTIFS('Module 17'!$G:$G,"&lt;&gt;",'Module 17'!$AB:$AB,'Control Panel'!$F$36)</f>
        <v>0</v>
      </c>
      <c r="J263" s="72"/>
      <c r="L263" s="37" t="str">
        <f>'Control Panel'!$F$36</f>
        <v>Y</v>
      </c>
      <c r="M263" s="29">
        <f>E263*'Control Panel'!$G$31*'Control Panel'!$G$36</f>
        <v>0</v>
      </c>
      <c r="N263" s="29">
        <f>F263*'Control Panel'!$G$32*'Control Panel'!$G$36</f>
        <v>0</v>
      </c>
      <c r="O263" s="29">
        <f>G263*'Control Panel'!$G$33*'Control Panel'!$G$36</f>
        <v>0</v>
      </c>
      <c r="P263" s="36"/>
    </row>
    <row r="264" spans="1:16" ht="15.75" hidden="1" customHeight="1" thickBot="1" x14ac:dyDescent="0.3">
      <c r="B264" s="287"/>
      <c r="D264" s="68" t="str">
        <f>'Control Panel'!$E$37</f>
        <v>Reporting</v>
      </c>
      <c r="E264" s="78">
        <f>COUNTIFS('Module 17'!$C:$C,'Control Panel'!$F$31,'Module 17'!$AB:$AB,'Control Panel'!$F$37)</f>
        <v>0</v>
      </c>
      <c r="F264" s="79">
        <f>COUNTIFS('Module 17'!$C:$C,'Control Panel'!$F$32,'Module 17'!$AB:$AB,'Control Panel'!$F$37)</f>
        <v>0</v>
      </c>
      <c r="G264" s="80">
        <f>COUNTIFS('Module 17'!$C:$C,'Control Panel'!$F$33,'Module 17'!$AB:$AB,'Control Panel'!$F$37)</f>
        <v>0</v>
      </c>
      <c r="H264" s="69">
        <f t="shared" ref="H264:H268" si="38">SUM(E264:G264)</f>
        <v>0</v>
      </c>
      <c r="I264" s="137">
        <f>COUNTIFS('Module 17'!$G:$G,"&lt;&gt;",'Module 17'!$AB:$AB,'Control Panel'!$F$37)</f>
        <v>0</v>
      </c>
      <c r="J264" s="129"/>
      <c r="L264" s="37" t="str">
        <f>'Control Panel'!$F$37</f>
        <v>R</v>
      </c>
      <c r="M264" s="29">
        <f>E264*'Control Panel'!$G$31*'Control Panel'!$G$37</f>
        <v>0</v>
      </c>
      <c r="N264" s="29">
        <f>F264*'Control Panel'!$G$32*'Control Panel'!$G$37</f>
        <v>0</v>
      </c>
      <c r="O264" s="29">
        <f>G264*'Control Panel'!$G$33*'Control Panel'!$G$37</f>
        <v>0</v>
      </c>
      <c r="P264" s="36"/>
    </row>
    <row r="265" spans="1:16" ht="15.75" hidden="1" customHeight="1" thickBot="1" x14ac:dyDescent="0.3">
      <c r="B265" s="287"/>
      <c r="D265" s="70" t="str">
        <f>'Control Panel'!$E$38</f>
        <v>Third Party</v>
      </c>
      <c r="E265" s="81">
        <f>COUNTIFS('Module 17'!$C:$C,'Control Panel'!$F$31,'Module 17'!$AB:$AB,'Control Panel'!$F$38)</f>
        <v>0</v>
      </c>
      <c r="F265" s="82">
        <f>COUNTIFS('Module 17'!$C:$C,'Control Panel'!$F$32,'Module 17'!$AB:$AB,'Control Panel'!$F$38)</f>
        <v>0</v>
      </c>
      <c r="G265" s="83">
        <f>COUNTIFS('Module 17'!$C:$C,'Control Panel'!$F$33,'Module 17'!$AB:$AB,'Control Panel'!$F$38)</f>
        <v>0</v>
      </c>
      <c r="H265" s="71">
        <f t="shared" si="38"/>
        <v>0</v>
      </c>
      <c r="I265" s="136">
        <f>COUNTIFS('Module 17'!$G:$G,"&lt;&gt;",'Module 17'!$AB:$AB,'Control Panel'!$F$38)</f>
        <v>0</v>
      </c>
      <c r="J265" s="129"/>
      <c r="L265" s="37" t="str">
        <f>'Control Panel'!$F$38</f>
        <v>T</v>
      </c>
      <c r="M265" s="29">
        <f>E265*'Control Panel'!$G$31*'Control Panel'!$G$38</f>
        <v>0</v>
      </c>
      <c r="N265" s="29">
        <f>F265*'Control Panel'!$G$32*'Control Panel'!$G$38</f>
        <v>0</v>
      </c>
      <c r="O265" s="29">
        <f>G265*'Control Panel'!$G$33*'Control Panel'!$G$38</f>
        <v>0</v>
      </c>
      <c r="P265" s="36"/>
    </row>
    <row r="266" spans="1:16" ht="15.75" hidden="1" customHeight="1" thickBot="1" x14ac:dyDescent="0.3">
      <c r="A266" s="21" t="s">
        <v>236</v>
      </c>
      <c r="B266" s="150"/>
      <c r="D266" s="73" t="str">
        <f>'Control Panel'!$E$39</f>
        <v>Modification</v>
      </c>
      <c r="E266" s="78">
        <f>COUNTIFS('Module 17'!$C:$C,'Control Panel'!$F$31,'Module 17'!$AB:$AB,'Control Panel'!$F$39)</f>
        <v>0</v>
      </c>
      <c r="F266" s="79">
        <f>COUNTIFS('Module 17'!$C:$C,'Control Panel'!$F$32,'Module 17'!$AB:$AB,'Control Panel'!$F$39)</f>
        <v>0</v>
      </c>
      <c r="G266" s="80">
        <f>COUNTIFS('Module 17'!$C:$C,'Control Panel'!$F$33,'Module 17'!$AB:$AB,'Control Panel'!$F$39)</f>
        <v>0</v>
      </c>
      <c r="H266" s="69">
        <f t="shared" si="38"/>
        <v>0</v>
      </c>
      <c r="I266" s="137">
        <f>COUNTIFS('Module 17'!$G:$G,"&lt;&gt;",'Module 17'!$AB:$AB,'Control Panel'!$F$39)</f>
        <v>0</v>
      </c>
      <c r="J266" s="129"/>
      <c r="L266" s="37" t="str">
        <f>'Control Panel'!$F$39</f>
        <v>M</v>
      </c>
      <c r="M266" s="29">
        <f>E266*'Control Panel'!$G$31*'Control Panel'!$G$39</f>
        <v>0</v>
      </c>
      <c r="N266" s="29">
        <f>F266*'Control Panel'!$G$32*'Control Panel'!$G$39</f>
        <v>0</v>
      </c>
      <c r="O266" s="29">
        <f>G266*'Control Panel'!$G$33*'Control Panel'!$G$39</f>
        <v>0</v>
      </c>
      <c r="P266" s="36"/>
    </row>
    <row r="267" spans="1:16" ht="15.75" hidden="1" customHeight="1" thickBot="1" x14ac:dyDescent="0.3">
      <c r="A267" s="22" t="s">
        <v>237</v>
      </c>
      <c r="B267" s="151"/>
      <c r="D267" s="74" t="str">
        <f>'Control Panel'!$E$40</f>
        <v>Future</v>
      </c>
      <c r="E267" s="81">
        <f>COUNTIFS('Module 17'!$C:$C,'Control Panel'!$F$31,'Module 17'!$AB:$AB,'Control Panel'!$F$40)</f>
        <v>0</v>
      </c>
      <c r="F267" s="82">
        <f>COUNTIFS('Module 17'!$C:$C,'Control Panel'!$F$32,'Module 17'!$AB:$AB,'Control Panel'!$F$40)</f>
        <v>0</v>
      </c>
      <c r="G267" s="83">
        <f>COUNTIFS('Module 17'!$C:$C,'Control Panel'!$F$33,'Module 17'!$AB:$AB,'Control Panel'!$F$40)</f>
        <v>0</v>
      </c>
      <c r="H267" s="71">
        <f t="shared" si="38"/>
        <v>0</v>
      </c>
      <c r="I267" s="136">
        <f>COUNTIFS('Module 17'!$G:$G,"&lt;&gt;",'Module 17'!$AB:$AB,'Control Panel'!$F$40)</f>
        <v>0</v>
      </c>
      <c r="J267" s="129"/>
      <c r="L267" s="37" t="str">
        <f>'Control Panel'!$F$40</f>
        <v>F</v>
      </c>
      <c r="M267" s="29">
        <f>E267*'Control Panel'!$G$31*'Control Panel'!$G$40</f>
        <v>0</v>
      </c>
      <c r="N267" s="29">
        <f>F267*'Control Panel'!$G$32*'Control Panel'!$G$40</f>
        <v>0</v>
      </c>
      <c r="O267" s="29">
        <f>G267*'Control Panel'!$G$33*'Control Panel'!$G$40</f>
        <v>0</v>
      </c>
      <c r="P267" s="36"/>
    </row>
    <row r="268" spans="1:16" ht="15.75" hidden="1" customHeight="1" thickBot="1" x14ac:dyDescent="0.3">
      <c r="A268" s="25" t="str">
        <f>IF('Module 17'!$AC$12&gt;0,"Yes","No")</f>
        <v>No</v>
      </c>
      <c r="B268" s="152">
        <f>IF(A268="Yes",1,0)</f>
        <v>0</v>
      </c>
      <c r="D268" s="87" t="str">
        <f>'Control Panel'!$E$41</f>
        <v>Not Available</v>
      </c>
      <c r="E268" s="78">
        <f>COUNTIFS('Module 17'!$C:$C,'Control Panel'!$F$31,'Module 17'!$AB:$AB,'Control Panel'!$F$41)</f>
        <v>0</v>
      </c>
      <c r="F268" s="79">
        <f>COUNTIFS('Module 17'!$C:$C,'Control Panel'!$F$32,'Module 17'!$AB:$AB,'Control Panel'!$F$41)</f>
        <v>0</v>
      </c>
      <c r="G268" s="80">
        <f>COUNTIFS('Module 17'!$C:$C,'Control Panel'!$F$33,'Module 17'!$AB:$AB,'Control Panel'!$F$41)</f>
        <v>0</v>
      </c>
      <c r="H268" s="69">
        <f t="shared" si="38"/>
        <v>0</v>
      </c>
      <c r="I268" s="137">
        <f>COUNTIFS('Module 17'!$G:$G,"&lt;&gt;",'Module 17'!$AB:$AB,'Control Panel'!$F$41)</f>
        <v>0</v>
      </c>
      <c r="J268" s="129"/>
      <c r="L268" s="37" t="str">
        <f>'Control Panel'!$F$41</f>
        <v>N</v>
      </c>
      <c r="M268" s="29">
        <f>E268*'Control Panel'!$G$31*'Control Panel'!$G$41</f>
        <v>0</v>
      </c>
      <c r="N268" s="29">
        <f>F268*'Control Panel'!$G$32*'Control Panel'!$G$41</f>
        <v>0</v>
      </c>
      <c r="O268" s="29">
        <f>G268*'Control Panel'!$G$33*'Control Panel'!$G$41</f>
        <v>0</v>
      </c>
      <c r="P268" s="36"/>
    </row>
    <row r="269" spans="1:16" ht="15.75" hidden="1" customHeight="1" thickBot="1" x14ac:dyDescent="0.3">
      <c r="B269" s="287"/>
      <c r="D269" s="84" t="str">
        <f>$D$93</f>
        <v>Total:</v>
      </c>
      <c r="E269" s="85">
        <f>SUM(E263:E268)</f>
        <v>0</v>
      </c>
      <c r="F269" s="85">
        <f>SUM(F263:F268)</f>
        <v>0</v>
      </c>
      <c r="G269" s="85">
        <f>SUM(G263:G268)</f>
        <v>0</v>
      </c>
      <c r="H269" s="86">
        <f>SUM(H263:H268)</f>
        <v>0</v>
      </c>
      <c r="I269" s="86">
        <f>SUM(I263:I268)</f>
        <v>0</v>
      </c>
      <c r="J269" s="154"/>
      <c r="L269" s="37" t="str">
        <f>D269</f>
        <v>Total:</v>
      </c>
      <c r="M269" s="29">
        <f>SUM(M263:M268)</f>
        <v>0</v>
      </c>
      <c r="N269" s="29">
        <f>SUM(N263:N268)</f>
        <v>0</v>
      </c>
      <c r="O269" s="29">
        <f>SUM(O263:O268)</f>
        <v>0</v>
      </c>
      <c r="P269" s="36"/>
    </row>
    <row r="270" spans="1:16" ht="15.75" hidden="1" customHeight="1" thickBot="1" x14ac:dyDescent="0.3">
      <c r="B270" s="287"/>
      <c r="D270" s="59"/>
      <c r="H270" s="4"/>
      <c r="L270" s="29" t="s">
        <v>239</v>
      </c>
      <c r="M270" s="38" t="str">
        <f t="shared" ref="M270:O270" si="39">IF(M262=0,"NA",M269/M262)</f>
        <v>NA</v>
      </c>
      <c r="N270" s="38" t="str">
        <f t="shared" si="39"/>
        <v>NA</v>
      </c>
      <c r="O270" s="38" t="str">
        <f t="shared" si="39"/>
        <v>NA</v>
      </c>
      <c r="P270" s="36"/>
    </row>
    <row r="271" spans="1:16" ht="15.75" hidden="1" customHeight="1" thickBot="1" x14ac:dyDescent="0.3">
      <c r="B271" s="287"/>
      <c r="D271" s="397" t="str">
        <f>'Control Panel'!F64&amp;" - "&amp;'Control Panel'!E64</f>
        <v>4.19 - Module 18</v>
      </c>
      <c r="E271" s="398"/>
      <c r="F271" s="398"/>
      <c r="G271" s="19"/>
      <c r="H271" s="19"/>
      <c r="I271" s="19" t="str">
        <f>$I$84</f>
        <v xml:space="preserve">Overall Compliance: </v>
      </c>
      <c r="J271" s="20" t="str">
        <f>IF(SUM(M280:O280)=0,"N/A",SUM(M280:O280)/SUM(M273:O273))</f>
        <v>N/A</v>
      </c>
      <c r="L271" s="29"/>
      <c r="M271" s="29"/>
      <c r="N271" s="29"/>
      <c r="O271" s="29"/>
      <c r="P271" s="36"/>
    </row>
    <row r="272" spans="1:16" ht="15.75" hidden="1" customHeight="1" thickBot="1" x14ac:dyDescent="0.3">
      <c r="B272" s="287"/>
      <c r="D272" s="399" t="str">
        <f>$D$85</f>
        <v>Availability</v>
      </c>
      <c r="E272" s="401" t="str">
        <f>$E$85</f>
        <v>Priority</v>
      </c>
      <c r="F272" s="401"/>
      <c r="G272" s="401"/>
      <c r="H272" s="402" t="str">
        <f>$H$85</f>
        <v>Total</v>
      </c>
      <c r="I272" s="404" t="str">
        <f>$I$85</f>
        <v>Comments</v>
      </c>
      <c r="J272" s="417" t="str">
        <f>$J$85</f>
        <v>Availability by Type</v>
      </c>
      <c r="L272" s="29"/>
      <c r="M272" s="37" t="str">
        <f>'Control Panel'!$F$31</f>
        <v>R</v>
      </c>
      <c r="N272" s="37" t="str">
        <f>'Control Panel'!$F$32</f>
        <v>D</v>
      </c>
      <c r="O272" s="37" t="str">
        <f>'Control Panel'!$F$33</f>
        <v>O</v>
      </c>
      <c r="P272" s="36"/>
    </row>
    <row r="273" spans="1:16" ht="15.75" hidden="1" customHeight="1" thickBot="1" x14ac:dyDescent="0.3">
      <c r="B273" s="287"/>
      <c r="D273" s="400"/>
      <c r="E273" s="75" t="str">
        <f>'Control Panel'!$E$31</f>
        <v>Required</v>
      </c>
      <c r="F273" s="76" t="str">
        <f>'Control Panel'!$E$32</f>
        <v>Desired</v>
      </c>
      <c r="G273" s="77" t="str">
        <f>'Control Panel'!$E$33</f>
        <v>Optional</v>
      </c>
      <c r="H273" s="403"/>
      <c r="I273" s="405"/>
      <c r="J273" s="418"/>
      <c r="L273" s="37" t="s">
        <v>235</v>
      </c>
      <c r="M273" s="29">
        <f>E280*'Control Panel'!$G$31*'Control Panel'!$G$36</f>
        <v>0</v>
      </c>
      <c r="N273" s="29">
        <f>F280*'Control Panel'!$G$32*'Control Panel'!$G$36</f>
        <v>0</v>
      </c>
      <c r="O273" s="29">
        <f>G280*'Control Panel'!$G$33*'Control Panel'!$G$36</f>
        <v>0</v>
      </c>
      <c r="P273" s="36"/>
    </row>
    <row r="274" spans="1:16" ht="15.75" hidden="1" customHeight="1" thickBot="1" x14ac:dyDescent="0.3">
      <c r="B274" s="287"/>
      <c r="D274" s="88" t="str">
        <f>'Control Panel'!$E$36</f>
        <v>Yes</v>
      </c>
      <c r="E274" s="81">
        <f>COUNTIFS('Module 18'!$C:$C,'Control Panel'!$F$31,'Module 18'!$AB:$AB,'Control Panel'!$F$36)</f>
        <v>0</v>
      </c>
      <c r="F274" s="82">
        <f>COUNTIFS('Module 18'!$C:$C,'Control Panel'!$F$32,'Module 18'!$AB:$AB,'Control Panel'!$F$36)</f>
        <v>0</v>
      </c>
      <c r="G274" s="83">
        <f>COUNTIFS('Module 18'!$C:$C,'Control Panel'!$F$33,'Module 18'!$AB:$AB,'Control Panel'!$F$36)</f>
        <v>0</v>
      </c>
      <c r="H274" s="71">
        <f>SUM(E274:G274)</f>
        <v>0</v>
      </c>
      <c r="I274" s="136">
        <f>COUNTIFS('Module 18'!$G:$G,"&lt;&gt;",'Module 18'!$AB:$AB,'Control Panel'!$F$36)</f>
        <v>0</v>
      </c>
      <c r="J274" s="72"/>
      <c r="L274" s="37" t="str">
        <f>'Control Panel'!$F$36</f>
        <v>Y</v>
      </c>
      <c r="M274" s="29">
        <f>E274*'Control Panel'!$G$31*'Control Panel'!$G$36</f>
        <v>0</v>
      </c>
      <c r="N274" s="29">
        <f>F274*'Control Panel'!$G$32*'Control Panel'!$G$36</f>
        <v>0</v>
      </c>
      <c r="O274" s="29">
        <f>G274*'Control Panel'!$G$33*'Control Panel'!$G$36</f>
        <v>0</v>
      </c>
      <c r="P274" s="36"/>
    </row>
    <row r="275" spans="1:16" ht="15.75" hidden="1" customHeight="1" thickBot="1" x14ac:dyDescent="0.3">
      <c r="B275" s="287"/>
      <c r="D275" s="68" t="str">
        <f>'Control Panel'!$E$37</f>
        <v>Reporting</v>
      </c>
      <c r="E275" s="78">
        <f>COUNTIFS('Module 18'!$C:$C,'Control Panel'!$F$31,'Module 18'!$AB:$AB,'Control Panel'!$F$37)</f>
        <v>0</v>
      </c>
      <c r="F275" s="79">
        <f>COUNTIFS('Module 18'!$C:$C,'Control Panel'!$F$32,'Module 18'!$AB:$AB,'Control Panel'!$F$37)</f>
        <v>0</v>
      </c>
      <c r="G275" s="80">
        <f>COUNTIFS('Module 18'!$C:$C,'Control Panel'!$F$33,'Module 18'!$AB:$AB,'Control Panel'!$F$37)</f>
        <v>0</v>
      </c>
      <c r="H275" s="69">
        <f t="shared" ref="H275:H279" si="40">SUM(E275:G275)</f>
        <v>0</v>
      </c>
      <c r="I275" s="137">
        <f>COUNTIFS('Module 18'!$G:$G,"&lt;&gt;",'Module 18'!$AB:$AB,'Control Panel'!$F$37)</f>
        <v>0</v>
      </c>
      <c r="J275" s="129"/>
      <c r="L275" s="37" t="str">
        <f>'Control Panel'!$F$37</f>
        <v>R</v>
      </c>
      <c r="M275" s="29">
        <f>E275*'Control Panel'!$G$31*'Control Panel'!$G$37</f>
        <v>0</v>
      </c>
      <c r="N275" s="29">
        <f>F275*'Control Panel'!$G$32*'Control Panel'!$G$37</f>
        <v>0</v>
      </c>
      <c r="O275" s="29">
        <f>G275*'Control Panel'!$G$33*'Control Panel'!$G$37</f>
        <v>0</v>
      </c>
      <c r="P275" s="36"/>
    </row>
    <row r="276" spans="1:16" ht="15.75" hidden="1" customHeight="1" thickBot="1" x14ac:dyDescent="0.3">
      <c r="B276" s="287"/>
      <c r="D276" s="70" t="str">
        <f>'Control Panel'!$E$38</f>
        <v>Third Party</v>
      </c>
      <c r="E276" s="81">
        <f>COUNTIFS('Module 18'!$C:$C,'Control Panel'!$F$31,'Module 18'!$AB:$AB,'Control Panel'!$F$38)</f>
        <v>0</v>
      </c>
      <c r="F276" s="82">
        <f>COUNTIFS('Module 18'!$C:$C,'Control Panel'!$F$32,'Module 18'!$AB:$AB,'Control Panel'!$F$38)</f>
        <v>0</v>
      </c>
      <c r="G276" s="83">
        <f>COUNTIFS('Module 18'!$C:$C,'Control Panel'!$F$33,'Module 18'!$AB:$AB,'Control Panel'!$F$38)</f>
        <v>0</v>
      </c>
      <c r="H276" s="71">
        <f t="shared" si="40"/>
        <v>0</v>
      </c>
      <c r="I276" s="136">
        <f>COUNTIFS('Module 18'!$G:$G,"&lt;&gt;",'Module 18'!$AB:$AB,'Control Panel'!$F$38)</f>
        <v>0</v>
      </c>
      <c r="J276" s="129"/>
      <c r="L276" s="37" t="str">
        <f>'Control Panel'!$F$38</f>
        <v>T</v>
      </c>
      <c r="M276" s="29">
        <f>E276*'Control Panel'!$G$31*'Control Panel'!$G$38</f>
        <v>0</v>
      </c>
      <c r="N276" s="29">
        <f>F276*'Control Panel'!$G$32*'Control Panel'!$G$38</f>
        <v>0</v>
      </c>
      <c r="O276" s="29">
        <f>G276*'Control Panel'!$G$33*'Control Panel'!$G$38</f>
        <v>0</v>
      </c>
      <c r="P276" s="36"/>
    </row>
    <row r="277" spans="1:16" ht="15.75" hidden="1" customHeight="1" thickBot="1" x14ac:dyDescent="0.3">
      <c r="A277" s="21" t="s">
        <v>236</v>
      </c>
      <c r="B277" s="150"/>
      <c r="D277" s="73" t="str">
        <f>'Control Panel'!$E$39</f>
        <v>Modification</v>
      </c>
      <c r="E277" s="78">
        <f>COUNTIFS('Module 18'!$C:$C,'Control Panel'!$F$31,'Module 18'!$AB:$AB,'Control Panel'!$F$39)</f>
        <v>0</v>
      </c>
      <c r="F277" s="79">
        <f>COUNTIFS('Module 18'!$C:$C,'Control Panel'!$F$32,'Module 18'!$AB:$AB,'Control Panel'!$F$39)</f>
        <v>0</v>
      </c>
      <c r="G277" s="80">
        <f>COUNTIFS('Module 18'!$C:$C,'Control Panel'!$F$33,'Module 18'!$AB:$AB,'Control Panel'!$F$39)</f>
        <v>0</v>
      </c>
      <c r="H277" s="69">
        <f t="shared" si="40"/>
        <v>0</v>
      </c>
      <c r="I277" s="137">
        <f>COUNTIFS('Module 18'!$G:$G,"&lt;&gt;",'Module 18'!$AB:$AB,'Control Panel'!$F$39)</f>
        <v>0</v>
      </c>
      <c r="J277" s="129"/>
      <c r="L277" s="37" t="str">
        <f>'Control Panel'!$F$39</f>
        <v>M</v>
      </c>
      <c r="M277" s="29">
        <f>E277*'Control Panel'!$G$31*'Control Panel'!$G$39</f>
        <v>0</v>
      </c>
      <c r="N277" s="29">
        <f>F277*'Control Panel'!$G$32*'Control Panel'!$G$39</f>
        <v>0</v>
      </c>
      <c r="O277" s="29">
        <f>G277*'Control Panel'!$G$33*'Control Panel'!$G$39</f>
        <v>0</v>
      </c>
      <c r="P277" s="36"/>
    </row>
    <row r="278" spans="1:16" ht="15.75" hidden="1" customHeight="1" thickBot="1" x14ac:dyDescent="0.3">
      <c r="A278" s="22" t="s">
        <v>237</v>
      </c>
      <c r="B278" s="151"/>
      <c r="D278" s="74" t="str">
        <f>'Control Panel'!$E$40</f>
        <v>Future</v>
      </c>
      <c r="E278" s="81">
        <f>COUNTIFS('Module 18'!$C:$C,'Control Panel'!$F$31,'Module 18'!$AB:$AB,'Control Panel'!$F$40)</f>
        <v>0</v>
      </c>
      <c r="F278" s="82">
        <f>COUNTIFS('Module 18'!$C:$C,'Control Panel'!$F$32,'Module 18'!$AB:$AB,'Control Panel'!$F$40)</f>
        <v>0</v>
      </c>
      <c r="G278" s="83">
        <f>COUNTIFS('Module 18'!$C:$C,'Control Panel'!$F$33,'Module 18'!$AB:$AB,'Control Panel'!$F$40)</f>
        <v>0</v>
      </c>
      <c r="H278" s="71">
        <f t="shared" si="40"/>
        <v>0</v>
      </c>
      <c r="I278" s="136">
        <f>COUNTIFS('Module 18'!$G:$G,"&lt;&gt;",'Module 18'!$AB:$AB,'Control Panel'!$F$40)</f>
        <v>0</v>
      </c>
      <c r="J278" s="129"/>
      <c r="L278" s="37" t="str">
        <f>'Control Panel'!$F$40</f>
        <v>F</v>
      </c>
      <c r="M278" s="29">
        <f>E278*'Control Panel'!$G$31*'Control Panel'!$G$40</f>
        <v>0</v>
      </c>
      <c r="N278" s="29">
        <f>F278*'Control Panel'!$G$32*'Control Panel'!$G$40</f>
        <v>0</v>
      </c>
      <c r="O278" s="29">
        <f>G278*'Control Panel'!$G$33*'Control Panel'!$G$40</f>
        <v>0</v>
      </c>
      <c r="P278" s="36"/>
    </row>
    <row r="279" spans="1:16" ht="15.75" hidden="1" customHeight="1" thickBot="1" x14ac:dyDescent="0.3">
      <c r="A279" s="25" t="str">
        <f>IF('Module 18'!$AC$12&gt;0,"Yes","No")</f>
        <v>No</v>
      </c>
      <c r="B279" s="152">
        <f>IF(A279="Yes",1,0)</f>
        <v>0</v>
      </c>
      <c r="D279" s="87" t="str">
        <f>'Control Panel'!$E$41</f>
        <v>Not Available</v>
      </c>
      <c r="E279" s="78">
        <f>COUNTIFS('Module 18'!$C:$C,'Control Panel'!$F$31,'Module 18'!$AB:$AB,'Control Panel'!$F$41)</f>
        <v>0</v>
      </c>
      <c r="F279" s="79">
        <f>COUNTIFS('Module 18'!$C:$C,'Control Panel'!$F$32,'Module 18'!$AB:$AB,'Control Panel'!$F$41)</f>
        <v>0</v>
      </c>
      <c r="G279" s="80">
        <f>COUNTIFS('Module 18'!$C:$C,'Control Panel'!$F$33,'Module 18'!$AB:$AB,'Control Panel'!$F$41)</f>
        <v>0</v>
      </c>
      <c r="H279" s="69">
        <f t="shared" si="40"/>
        <v>0</v>
      </c>
      <c r="I279" s="137">
        <f>COUNTIFS('Module 18'!$G:$G,"&lt;&gt;",'Module 18'!$AB:$AB,'Control Panel'!$F$41)</f>
        <v>0</v>
      </c>
      <c r="J279" s="129"/>
      <c r="L279" s="37" t="str">
        <f>'Control Panel'!$F$41</f>
        <v>N</v>
      </c>
      <c r="M279" s="29">
        <f>E279*'Control Panel'!$G$31*'Control Panel'!$G$41</f>
        <v>0</v>
      </c>
      <c r="N279" s="29">
        <f>F279*'Control Panel'!$G$32*'Control Panel'!$G$41</f>
        <v>0</v>
      </c>
      <c r="O279" s="29">
        <f>G279*'Control Panel'!$G$33*'Control Panel'!$G$41</f>
        <v>0</v>
      </c>
      <c r="P279" s="36"/>
    </row>
    <row r="280" spans="1:16" ht="15.75" hidden="1" customHeight="1" thickBot="1" x14ac:dyDescent="0.3">
      <c r="B280" s="287"/>
      <c r="D280" s="84" t="str">
        <f>$D$93</f>
        <v>Total:</v>
      </c>
      <c r="E280" s="85">
        <f>SUM(E274:E279)</f>
        <v>0</v>
      </c>
      <c r="F280" s="85">
        <f>SUM(F274:F279)</f>
        <v>0</v>
      </c>
      <c r="G280" s="85">
        <f>SUM(G274:G279)</f>
        <v>0</v>
      </c>
      <c r="H280" s="86">
        <f>SUM(H274:H279)</f>
        <v>0</v>
      </c>
      <c r="I280" s="86">
        <f>SUM(I274:I279)</f>
        <v>0</v>
      </c>
      <c r="J280" s="154"/>
      <c r="L280" s="37" t="str">
        <f>D280</f>
        <v>Total:</v>
      </c>
      <c r="M280" s="29">
        <f>SUM(M274:M279)</f>
        <v>0</v>
      </c>
      <c r="N280" s="29">
        <f>SUM(N274:N279)</f>
        <v>0</v>
      </c>
      <c r="O280" s="29">
        <f>SUM(O274:O279)</f>
        <v>0</v>
      </c>
      <c r="P280" s="36"/>
    </row>
    <row r="281" spans="1:16" ht="15.75" hidden="1" customHeight="1" thickBot="1" x14ac:dyDescent="0.3">
      <c r="B281" s="287"/>
      <c r="D281" s="59"/>
      <c r="H281" s="4"/>
      <c r="L281" s="29" t="s">
        <v>239</v>
      </c>
      <c r="M281" s="38" t="str">
        <f t="shared" ref="M281:O281" si="41">IF(M273=0,"NA",M280/M273)</f>
        <v>NA</v>
      </c>
      <c r="N281" s="38" t="str">
        <f t="shared" si="41"/>
        <v>NA</v>
      </c>
      <c r="O281" s="38" t="str">
        <f t="shared" si="41"/>
        <v>NA</v>
      </c>
      <c r="P281" s="36"/>
    </row>
    <row r="282" spans="1:16" ht="15.75" hidden="1" customHeight="1" thickBot="1" x14ac:dyDescent="0.3">
      <c r="B282" s="287"/>
      <c r="D282" s="397" t="str">
        <f>'Control Panel'!F65&amp;" - "&amp;'Control Panel'!E65</f>
        <v>4.20 - Module 19</v>
      </c>
      <c r="E282" s="398"/>
      <c r="F282" s="398"/>
      <c r="G282" s="19"/>
      <c r="H282" s="19"/>
      <c r="I282" s="19" t="str">
        <f>$I$84</f>
        <v xml:space="preserve">Overall Compliance: </v>
      </c>
      <c r="J282" s="20" t="str">
        <f>IF(SUM(M291:O291)=0,"N/A",SUM(M291:O291)/SUM(M284:O284))</f>
        <v>N/A</v>
      </c>
      <c r="L282" s="29"/>
      <c r="M282" s="29"/>
      <c r="N282" s="29"/>
      <c r="O282" s="29"/>
      <c r="P282" s="36"/>
    </row>
    <row r="283" spans="1:16" ht="15.75" hidden="1" customHeight="1" thickBot="1" x14ac:dyDescent="0.3">
      <c r="B283" s="287"/>
      <c r="D283" s="399" t="str">
        <f>$D$85</f>
        <v>Availability</v>
      </c>
      <c r="E283" s="401" t="str">
        <f>$E$85</f>
        <v>Priority</v>
      </c>
      <c r="F283" s="401"/>
      <c r="G283" s="401"/>
      <c r="H283" s="402" t="str">
        <f>$H$85</f>
        <v>Total</v>
      </c>
      <c r="I283" s="404" t="str">
        <f>$I$85</f>
        <v>Comments</v>
      </c>
      <c r="J283" s="417" t="str">
        <f>$J$85</f>
        <v>Availability by Type</v>
      </c>
      <c r="L283" s="29"/>
      <c r="M283" s="37" t="str">
        <f>'Control Panel'!$F$31</f>
        <v>R</v>
      </c>
      <c r="N283" s="37" t="str">
        <f>'Control Panel'!$F$32</f>
        <v>D</v>
      </c>
      <c r="O283" s="37" t="str">
        <f>'Control Panel'!$F$33</f>
        <v>O</v>
      </c>
      <c r="P283" s="36"/>
    </row>
    <row r="284" spans="1:16" ht="15.75" hidden="1" customHeight="1" thickBot="1" x14ac:dyDescent="0.3">
      <c r="B284" s="287"/>
      <c r="D284" s="400"/>
      <c r="E284" s="75" t="str">
        <f>'Control Panel'!$E$31</f>
        <v>Required</v>
      </c>
      <c r="F284" s="76" t="str">
        <f>'Control Panel'!$E$32</f>
        <v>Desired</v>
      </c>
      <c r="G284" s="77" t="str">
        <f>'Control Panel'!$E$33</f>
        <v>Optional</v>
      </c>
      <c r="H284" s="403"/>
      <c r="I284" s="405"/>
      <c r="J284" s="418"/>
      <c r="L284" s="37" t="s">
        <v>235</v>
      </c>
      <c r="M284" s="29">
        <f>E291*'Control Panel'!$G$31*'Control Panel'!$G$36</f>
        <v>0</v>
      </c>
      <c r="N284" s="29">
        <f>F291*'Control Panel'!$G$32*'Control Panel'!$G$36</f>
        <v>0</v>
      </c>
      <c r="O284" s="29">
        <f>G291*'Control Panel'!$G$33*'Control Panel'!$G$36</f>
        <v>0</v>
      </c>
      <c r="P284" s="36"/>
    </row>
    <row r="285" spans="1:16" ht="15.75" hidden="1" customHeight="1" thickBot="1" x14ac:dyDescent="0.3">
      <c r="B285" s="287"/>
      <c r="D285" s="88" t="str">
        <f>'Control Panel'!$E$36</f>
        <v>Yes</v>
      </c>
      <c r="E285" s="81">
        <f>COUNTIFS('Module 19'!$C:$C,'Control Panel'!$F$31,'Module 19'!$AB:$AB,'Control Panel'!$F$36)</f>
        <v>0</v>
      </c>
      <c r="F285" s="82">
        <f>COUNTIFS('Module 19'!$C:$C,'Control Panel'!$F$32,'Module 19'!$AB:$AB,'Control Panel'!$F$36)</f>
        <v>0</v>
      </c>
      <c r="G285" s="83">
        <f>COUNTIFS('Module 19'!$C:$C,'Control Panel'!$F$33,'Module 19'!$AB:$AB,'Control Panel'!$F$36)</f>
        <v>0</v>
      </c>
      <c r="H285" s="71">
        <f>SUM(E285:G285)</f>
        <v>0</v>
      </c>
      <c r="I285" s="136">
        <f>COUNTIFS('Module 19'!$G:$G,"&lt;&gt;",'Module 19'!$AB:$AB,'Control Panel'!$F$36)</f>
        <v>0</v>
      </c>
      <c r="J285" s="72"/>
      <c r="L285" s="37" t="str">
        <f>'Control Panel'!$F$36</f>
        <v>Y</v>
      </c>
      <c r="M285" s="29">
        <f>E285*'Control Panel'!$G$31*'Control Panel'!$G$36</f>
        <v>0</v>
      </c>
      <c r="N285" s="29">
        <f>F285*'Control Panel'!$G$32*'Control Panel'!$G$36</f>
        <v>0</v>
      </c>
      <c r="O285" s="29">
        <f>G285*'Control Panel'!$G$33*'Control Panel'!$G$36</f>
        <v>0</v>
      </c>
      <c r="P285" s="36"/>
    </row>
    <row r="286" spans="1:16" ht="15.75" hidden="1" customHeight="1" thickBot="1" x14ac:dyDescent="0.3">
      <c r="B286" s="287"/>
      <c r="D286" s="68" t="str">
        <f>'Control Panel'!$E$37</f>
        <v>Reporting</v>
      </c>
      <c r="E286" s="78">
        <f>COUNTIFS('Module 19'!$C:$C,'Control Panel'!$F$31,'Module 19'!$AB:$AB,'Control Panel'!$F$37)</f>
        <v>0</v>
      </c>
      <c r="F286" s="79">
        <f>COUNTIFS('Module 19'!$C:$C,'Control Panel'!$F$32,'Module 19'!$AB:$AB,'Control Panel'!$F$37)</f>
        <v>0</v>
      </c>
      <c r="G286" s="80">
        <f>COUNTIFS('Module 19'!$C:$C,'Control Panel'!$F$33,'Module 19'!$AB:$AB,'Control Panel'!$F$37)</f>
        <v>0</v>
      </c>
      <c r="H286" s="69">
        <f t="shared" ref="H286:H290" si="42">SUM(E286:G286)</f>
        <v>0</v>
      </c>
      <c r="I286" s="137">
        <f>COUNTIFS('Module 19'!$G:$G,"&lt;&gt;",'Module 19'!$AB:$AB,'Control Panel'!$F$37)</f>
        <v>0</v>
      </c>
      <c r="J286" s="129"/>
      <c r="L286" s="37" t="str">
        <f>'Control Panel'!$F$37</f>
        <v>R</v>
      </c>
      <c r="M286" s="29">
        <f>E286*'Control Panel'!$G$31*'Control Panel'!$G$37</f>
        <v>0</v>
      </c>
      <c r="N286" s="29">
        <f>F286*'Control Panel'!$G$32*'Control Panel'!$G$37</f>
        <v>0</v>
      </c>
      <c r="O286" s="29">
        <f>G286*'Control Panel'!$G$33*'Control Panel'!$G$37</f>
        <v>0</v>
      </c>
      <c r="P286" s="36"/>
    </row>
    <row r="287" spans="1:16" ht="15.75" hidden="1" customHeight="1" thickBot="1" x14ac:dyDescent="0.3">
      <c r="B287" s="287"/>
      <c r="D287" s="70" t="str">
        <f>'Control Panel'!$E$38</f>
        <v>Third Party</v>
      </c>
      <c r="E287" s="81">
        <f>COUNTIFS('Module 19'!$C:$C,'Control Panel'!$F$31,'Module 19'!$AB:$AB,'Control Panel'!$F$38)</f>
        <v>0</v>
      </c>
      <c r="F287" s="82">
        <f>COUNTIFS('Module 19'!$C:$C,'Control Panel'!$F$32,'Module 19'!$AB:$AB,'Control Panel'!$F$38)</f>
        <v>0</v>
      </c>
      <c r="G287" s="83">
        <f>COUNTIFS('Module 19'!$C:$C,'Control Panel'!$F$33,'Module 19'!$AB:$AB,'Control Panel'!$F$38)</f>
        <v>0</v>
      </c>
      <c r="H287" s="71">
        <f t="shared" si="42"/>
        <v>0</v>
      </c>
      <c r="I287" s="136">
        <f>COUNTIFS('Module 19'!$G:$G,"&lt;&gt;",'Module 19'!$AB:$AB,'Control Panel'!$F$38)</f>
        <v>0</v>
      </c>
      <c r="J287" s="129"/>
      <c r="L287" s="37" t="str">
        <f>'Control Panel'!$F$38</f>
        <v>T</v>
      </c>
      <c r="M287" s="29">
        <f>E287*'Control Panel'!$G$31*'Control Panel'!$G$38</f>
        <v>0</v>
      </c>
      <c r="N287" s="29">
        <f>F287*'Control Panel'!$G$32*'Control Panel'!$G$38</f>
        <v>0</v>
      </c>
      <c r="O287" s="29">
        <f>G287*'Control Panel'!$G$33*'Control Panel'!$G$38</f>
        <v>0</v>
      </c>
      <c r="P287" s="36"/>
    </row>
    <row r="288" spans="1:16" ht="15.75" hidden="1" customHeight="1" thickBot="1" x14ac:dyDescent="0.3">
      <c r="A288" s="21" t="s">
        <v>236</v>
      </c>
      <c r="B288" s="150"/>
      <c r="D288" s="73" t="str">
        <f>'Control Panel'!$E$39</f>
        <v>Modification</v>
      </c>
      <c r="E288" s="78">
        <f>COUNTIFS('Module 19'!$C:$C,'Control Panel'!$F$31,'Module 19'!$AB:$AB,'Control Panel'!$F$39)</f>
        <v>0</v>
      </c>
      <c r="F288" s="79">
        <f>COUNTIFS('Module 19'!$C:$C,'Control Panel'!$F$32,'Module 19'!$AB:$AB,'Control Panel'!$F$39)</f>
        <v>0</v>
      </c>
      <c r="G288" s="80">
        <f>COUNTIFS('Module 19'!$C:$C,'Control Panel'!$F$33,'Module 19'!$AB:$AB,'Control Panel'!$F$39)</f>
        <v>0</v>
      </c>
      <c r="H288" s="69">
        <f t="shared" si="42"/>
        <v>0</v>
      </c>
      <c r="I288" s="137">
        <f>COUNTIFS('Module 19'!$G:$G,"&lt;&gt;",'Module 19'!$AB:$AB,'Control Panel'!$F$39)</f>
        <v>0</v>
      </c>
      <c r="J288" s="129"/>
      <c r="L288" s="37" t="str">
        <f>'Control Panel'!$F$39</f>
        <v>M</v>
      </c>
      <c r="M288" s="29">
        <f>E288*'Control Panel'!$G$31*'Control Panel'!$G$39</f>
        <v>0</v>
      </c>
      <c r="N288" s="29">
        <f>F288*'Control Panel'!$G$32*'Control Panel'!$G$39</f>
        <v>0</v>
      </c>
      <c r="O288" s="29">
        <f>G288*'Control Panel'!$G$33*'Control Panel'!$G$39</f>
        <v>0</v>
      </c>
      <c r="P288" s="36"/>
    </row>
    <row r="289" spans="1:16" ht="15.75" hidden="1" customHeight="1" thickBot="1" x14ac:dyDescent="0.3">
      <c r="A289" s="22" t="s">
        <v>237</v>
      </c>
      <c r="B289" s="151"/>
      <c r="D289" s="74" t="str">
        <f>'Control Panel'!$E$40</f>
        <v>Future</v>
      </c>
      <c r="E289" s="81">
        <f>COUNTIFS('Module 19'!$C:$C,'Control Panel'!$F$31,'Module 19'!$AB:$AB,'Control Panel'!$F$40)</f>
        <v>0</v>
      </c>
      <c r="F289" s="82">
        <f>COUNTIFS('Module 19'!$C:$C,'Control Panel'!$F$32,'Module 19'!$AB:$AB,'Control Panel'!$F$40)</f>
        <v>0</v>
      </c>
      <c r="G289" s="83">
        <f>COUNTIFS('Module 19'!$C:$C,'Control Panel'!$F$33,'Module 19'!$AB:$AB,'Control Panel'!$F$40)</f>
        <v>0</v>
      </c>
      <c r="H289" s="71">
        <f t="shared" si="42"/>
        <v>0</v>
      </c>
      <c r="I289" s="136">
        <f>COUNTIFS('Module 19'!$G:$G,"&lt;&gt;",'Module 19'!$AB:$AB,'Control Panel'!$F$40)</f>
        <v>0</v>
      </c>
      <c r="J289" s="129"/>
      <c r="L289" s="37" t="str">
        <f>'Control Panel'!$F$40</f>
        <v>F</v>
      </c>
      <c r="M289" s="29">
        <f>E289*'Control Panel'!$G$31*'Control Panel'!$G$40</f>
        <v>0</v>
      </c>
      <c r="N289" s="29">
        <f>F289*'Control Panel'!$G$32*'Control Panel'!$G$40</f>
        <v>0</v>
      </c>
      <c r="O289" s="29">
        <f>G289*'Control Panel'!$G$33*'Control Panel'!$G$40</f>
        <v>0</v>
      </c>
      <c r="P289" s="36"/>
    </row>
    <row r="290" spans="1:16" ht="15.75" hidden="1" customHeight="1" thickBot="1" x14ac:dyDescent="0.3">
      <c r="A290" s="25" t="str">
        <f>IF('Module 19'!$AC$12&gt;0,"Yes","No")</f>
        <v>No</v>
      </c>
      <c r="B290" s="152">
        <f>IF(A290="Yes",1,0)</f>
        <v>0</v>
      </c>
      <c r="D290" s="87" t="str">
        <f>'Control Panel'!$E$41</f>
        <v>Not Available</v>
      </c>
      <c r="E290" s="78">
        <f>COUNTIFS('Module 19'!$C:$C,'Control Panel'!$F$31,'Module 19'!$AB:$AB,'Control Panel'!$F$41)</f>
        <v>0</v>
      </c>
      <c r="F290" s="79">
        <f>COUNTIFS('Module 19'!$C:$C,'Control Panel'!$F$32,'Module 19'!$AB:$AB,'Control Panel'!$F$41)</f>
        <v>0</v>
      </c>
      <c r="G290" s="80">
        <f>COUNTIFS('Module 19'!$C:$C,'Control Panel'!$F$33,'Module 19'!$AB:$AB,'Control Panel'!$F$41)</f>
        <v>0</v>
      </c>
      <c r="H290" s="69">
        <f t="shared" si="42"/>
        <v>0</v>
      </c>
      <c r="I290" s="137">
        <f>COUNTIFS('Module 19'!$G:$G,"&lt;&gt;",'Module 19'!$AB:$AB,'Control Panel'!$F$41)</f>
        <v>0</v>
      </c>
      <c r="J290" s="129"/>
      <c r="L290" s="37" t="str">
        <f>'Control Panel'!$F$41</f>
        <v>N</v>
      </c>
      <c r="M290" s="29">
        <f>E290*'Control Panel'!$G$31*'Control Panel'!$G$41</f>
        <v>0</v>
      </c>
      <c r="N290" s="29">
        <f>F290*'Control Panel'!$G$32*'Control Panel'!$G$41</f>
        <v>0</v>
      </c>
      <c r="O290" s="29">
        <f>G290*'Control Panel'!$G$33*'Control Panel'!$G$41</f>
        <v>0</v>
      </c>
      <c r="P290" s="36"/>
    </row>
    <row r="291" spans="1:16" ht="15.75" hidden="1" customHeight="1" thickBot="1" x14ac:dyDescent="0.3">
      <c r="B291" s="287"/>
      <c r="D291" s="84" t="str">
        <f>$D$93</f>
        <v>Total:</v>
      </c>
      <c r="E291" s="85">
        <f>SUM(E285:E290)</f>
        <v>0</v>
      </c>
      <c r="F291" s="85">
        <f>SUM(F285:F290)</f>
        <v>0</v>
      </c>
      <c r="G291" s="85">
        <f>SUM(G285:G290)</f>
        <v>0</v>
      </c>
      <c r="H291" s="86">
        <f>SUM(H285:H290)</f>
        <v>0</v>
      </c>
      <c r="I291" s="86">
        <f>SUM(I285:I290)</f>
        <v>0</v>
      </c>
      <c r="J291" s="154"/>
      <c r="L291" s="37" t="str">
        <f>D291</f>
        <v>Total:</v>
      </c>
      <c r="M291" s="29">
        <f>SUM(M285:M290)</f>
        <v>0</v>
      </c>
      <c r="N291" s="29">
        <f>SUM(N285:N290)</f>
        <v>0</v>
      </c>
      <c r="O291" s="29">
        <f>SUM(O285:O290)</f>
        <v>0</v>
      </c>
      <c r="P291" s="36"/>
    </row>
    <row r="292" spans="1:16" ht="15.75" hidden="1" customHeight="1" thickBot="1" x14ac:dyDescent="0.3">
      <c r="B292" s="287"/>
      <c r="D292" s="59"/>
      <c r="H292" s="4"/>
      <c r="L292" s="29" t="s">
        <v>239</v>
      </c>
      <c r="M292" s="38" t="str">
        <f t="shared" ref="M292:O292" si="43">IF(M284=0,"NA",M291/M284)</f>
        <v>NA</v>
      </c>
      <c r="N292" s="38" t="str">
        <f t="shared" si="43"/>
        <v>NA</v>
      </c>
      <c r="O292" s="38" t="str">
        <f t="shared" si="43"/>
        <v>NA</v>
      </c>
      <c r="P292" s="36"/>
    </row>
    <row r="293" spans="1:16" ht="15.75" hidden="1" customHeight="1" thickBot="1" x14ac:dyDescent="0.3">
      <c r="B293" s="287"/>
      <c r="D293" s="397" t="str">
        <f>'Control Panel'!F66&amp;" - "&amp;'Control Panel'!E66</f>
        <v>4.21 - Module 20</v>
      </c>
      <c r="E293" s="398"/>
      <c r="F293" s="398"/>
      <c r="G293" s="19"/>
      <c r="H293" s="19"/>
      <c r="I293" s="19" t="str">
        <f>$I$84</f>
        <v xml:space="preserve">Overall Compliance: </v>
      </c>
      <c r="J293" s="20" t="str">
        <f>IF(SUM(M302:O302)=0,"N/A",SUM(M302:O302)/SUM(M295:O295))</f>
        <v>N/A</v>
      </c>
      <c r="L293" s="29"/>
      <c r="M293" s="29"/>
      <c r="N293" s="29"/>
      <c r="O293" s="29"/>
      <c r="P293" s="36"/>
    </row>
    <row r="294" spans="1:16" ht="15.75" hidden="1" customHeight="1" thickBot="1" x14ac:dyDescent="0.3">
      <c r="B294" s="287"/>
      <c r="D294" s="399" t="str">
        <f>$D$85</f>
        <v>Availability</v>
      </c>
      <c r="E294" s="401" t="str">
        <f>$E$85</f>
        <v>Priority</v>
      </c>
      <c r="F294" s="401"/>
      <c r="G294" s="401"/>
      <c r="H294" s="402" t="str">
        <f>$H$85</f>
        <v>Total</v>
      </c>
      <c r="I294" s="404" t="str">
        <f>$I$85</f>
        <v>Comments</v>
      </c>
      <c r="J294" s="417" t="str">
        <f>$J$85</f>
        <v>Availability by Type</v>
      </c>
      <c r="L294" s="29"/>
      <c r="M294" s="37" t="str">
        <f>'Control Panel'!$F$31</f>
        <v>R</v>
      </c>
      <c r="N294" s="37" t="str">
        <f>'Control Panel'!$F$32</f>
        <v>D</v>
      </c>
      <c r="O294" s="37" t="str">
        <f>'Control Panel'!$F$33</f>
        <v>O</v>
      </c>
      <c r="P294" s="36"/>
    </row>
    <row r="295" spans="1:16" ht="15.75" hidden="1" customHeight="1" thickBot="1" x14ac:dyDescent="0.3">
      <c r="B295" s="287"/>
      <c r="D295" s="400"/>
      <c r="E295" s="75" t="str">
        <f>'Control Panel'!$E$31</f>
        <v>Required</v>
      </c>
      <c r="F295" s="76" t="str">
        <f>'Control Panel'!$E$32</f>
        <v>Desired</v>
      </c>
      <c r="G295" s="77" t="str">
        <f>'Control Panel'!$E$33</f>
        <v>Optional</v>
      </c>
      <c r="H295" s="403"/>
      <c r="I295" s="405"/>
      <c r="J295" s="418"/>
      <c r="L295" s="37" t="s">
        <v>235</v>
      </c>
      <c r="M295" s="29">
        <f>E302*'Control Panel'!$G$31*'Control Panel'!$G$36</f>
        <v>0</v>
      </c>
      <c r="N295" s="29">
        <f>F302*'Control Panel'!$G$32*'Control Panel'!$G$36</f>
        <v>0</v>
      </c>
      <c r="O295" s="29">
        <f>G302*'Control Panel'!$G$33*'Control Panel'!$G$36</f>
        <v>0</v>
      </c>
      <c r="P295" s="36"/>
    </row>
    <row r="296" spans="1:16" ht="15.75" hidden="1" customHeight="1" thickBot="1" x14ac:dyDescent="0.3">
      <c r="B296" s="287"/>
      <c r="D296" s="88" t="str">
        <f>'Control Panel'!$E$36</f>
        <v>Yes</v>
      </c>
      <c r="E296" s="81">
        <f>COUNTIFS('Module 20'!$C:$C,'Control Panel'!$F$31,'Module 20'!$AB:$AB,'Control Panel'!$F$36)</f>
        <v>0</v>
      </c>
      <c r="F296" s="82">
        <f>COUNTIFS('Module 20'!$C:$C,'Control Panel'!$F$32,'Module 20'!$AB:$AB,'Control Panel'!$F$36)</f>
        <v>0</v>
      </c>
      <c r="G296" s="83">
        <f>COUNTIFS('Module 20'!$C:$C,'Control Panel'!$F$33,'Module 20'!$AB:$AB,'Control Panel'!$F$36)</f>
        <v>0</v>
      </c>
      <c r="H296" s="71">
        <f>SUM(E296:G296)</f>
        <v>0</v>
      </c>
      <c r="I296" s="136">
        <f>COUNTIFS('Module 20'!$G:$G,"&lt;&gt;",'Module 20'!$AB:$AB,'Control Panel'!$F$36)</f>
        <v>0</v>
      </c>
      <c r="J296" s="72"/>
      <c r="L296" s="37" t="str">
        <f>'Control Panel'!$F$36</f>
        <v>Y</v>
      </c>
      <c r="M296" s="29">
        <f>E296*'Control Panel'!$G$31*'Control Panel'!$G$36</f>
        <v>0</v>
      </c>
      <c r="N296" s="29">
        <f>F296*'Control Panel'!$G$32*'Control Panel'!$G$36</f>
        <v>0</v>
      </c>
      <c r="O296" s="29">
        <f>G296*'Control Panel'!$G$33*'Control Panel'!$G$36</f>
        <v>0</v>
      </c>
      <c r="P296" s="36"/>
    </row>
    <row r="297" spans="1:16" ht="15.75" hidden="1" customHeight="1" thickBot="1" x14ac:dyDescent="0.3">
      <c r="B297" s="287"/>
      <c r="D297" s="68" t="str">
        <f>'Control Panel'!$E$37</f>
        <v>Reporting</v>
      </c>
      <c r="E297" s="78">
        <f>COUNTIFS('Module 20'!$C:$C,'Control Panel'!$F$31,'Module 20'!$AB:$AB,'Control Panel'!$F$37)</f>
        <v>0</v>
      </c>
      <c r="F297" s="79">
        <f>COUNTIFS('Module 20'!$C:$C,'Control Panel'!$F$32,'Module 20'!$AB:$AB,'Control Panel'!$F$37)</f>
        <v>0</v>
      </c>
      <c r="G297" s="80">
        <f>COUNTIFS('Module 20'!$C:$C,'Control Panel'!$F$33,'Module 20'!$AB:$AB,'Control Panel'!$F$37)</f>
        <v>0</v>
      </c>
      <c r="H297" s="69">
        <f t="shared" ref="H297:H301" si="44">SUM(E297:G297)</f>
        <v>0</v>
      </c>
      <c r="I297" s="137">
        <f>COUNTIFS('Module 20'!$G:$G,"&lt;&gt;",'Module 20'!$AB:$AB,'Control Panel'!$F$37)</f>
        <v>0</v>
      </c>
      <c r="J297" s="129"/>
      <c r="L297" s="37" t="str">
        <f>'Control Panel'!$F$37</f>
        <v>R</v>
      </c>
      <c r="M297" s="29">
        <f>E297*'Control Panel'!$G$31*'Control Panel'!$G$37</f>
        <v>0</v>
      </c>
      <c r="N297" s="29">
        <f>F297*'Control Panel'!$G$32*'Control Panel'!$G$37</f>
        <v>0</v>
      </c>
      <c r="O297" s="29">
        <f>G297*'Control Panel'!$G$33*'Control Panel'!$G$37</f>
        <v>0</v>
      </c>
      <c r="P297" s="36"/>
    </row>
    <row r="298" spans="1:16" ht="15.75" hidden="1" customHeight="1" thickBot="1" x14ac:dyDescent="0.3">
      <c r="B298" s="287"/>
      <c r="D298" s="70" t="str">
        <f>'Control Panel'!$E$38</f>
        <v>Third Party</v>
      </c>
      <c r="E298" s="81">
        <f>COUNTIFS('Module 20'!$C:$C,'Control Panel'!$F$31,'Module 20'!$AB:$AB,'Control Panel'!$F$38)</f>
        <v>0</v>
      </c>
      <c r="F298" s="82">
        <f>COUNTIFS('Module 20'!$C:$C,'Control Panel'!$F$32,'Module 20'!$AB:$AB,'Control Panel'!$F$38)</f>
        <v>0</v>
      </c>
      <c r="G298" s="83">
        <f>COUNTIFS('Module 20'!$C:$C,'Control Panel'!$F$33,'Module 20'!$AB:$AB,'Control Panel'!$F$38)</f>
        <v>0</v>
      </c>
      <c r="H298" s="71">
        <f t="shared" si="44"/>
        <v>0</v>
      </c>
      <c r="I298" s="136">
        <f>COUNTIFS('Module 20'!$G:$G,"&lt;&gt;",'Module 20'!$AB:$AB,'Control Panel'!$F$38)</f>
        <v>0</v>
      </c>
      <c r="J298" s="129"/>
      <c r="L298" s="37" t="str">
        <f>'Control Panel'!$F$38</f>
        <v>T</v>
      </c>
      <c r="M298" s="29">
        <f>E298*'Control Panel'!$G$31*'Control Panel'!$G$38</f>
        <v>0</v>
      </c>
      <c r="N298" s="29">
        <f>F298*'Control Panel'!$G$32*'Control Panel'!$G$38</f>
        <v>0</v>
      </c>
      <c r="O298" s="29">
        <f>G298*'Control Panel'!$G$33*'Control Panel'!$G$38</f>
        <v>0</v>
      </c>
      <c r="P298" s="36"/>
    </row>
    <row r="299" spans="1:16" ht="15.75" hidden="1" customHeight="1" thickBot="1" x14ac:dyDescent="0.3">
      <c r="A299" s="21" t="s">
        <v>236</v>
      </c>
      <c r="B299" s="150"/>
      <c r="D299" s="73" t="str">
        <f>'Control Panel'!$E$39</f>
        <v>Modification</v>
      </c>
      <c r="E299" s="78">
        <f>COUNTIFS('Module 20'!$C:$C,'Control Panel'!$F$31,'Module 20'!$AB:$AB,'Control Panel'!$F$39)</f>
        <v>0</v>
      </c>
      <c r="F299" s="79">
        <f>COUNTIFS('Module 20'!$C:$C,'Control Panel'!$F$32,'Module 20'!$AB:$AB,'Control Panel'!$F$39)</f>
        <v>0</v>
      </c>
      <c r="G299" s="80">
        <f>COUNTIFS('Module 20'!$C:$C,'Control Panel'!$F$33,'Module 20'!$AB:$AB,'Control Panel'!$F$39)</f>
        <v>0</v>
      </c>
      <c r="H299" s="69">
        <f t="shared" si="44"/>
        <v>0</v>
      </c>
      <c r="I299" s="137">
        <f>COUNTIFS('Module 20'!$G:$G,"&lt;&gt;",'Module 20'!$AB:$AB,'Control Panel'!$F$39)</f>
        <v>0</v>
      </c>
      <c r="J299" s="129"/>
      <c r="L299" s="37" t="str">
        <f>'Control Panel'!$F$39</f>
        <v>M</v>
      </c>
      <c r="M299" s="29">
        <f>E299*'Control Panel'!$G$31*'Control Panel'!$G$39</f>
        <v>0</v>
      </c>
      <c r="N299" s="29">
        <f>F299*'Control Panel'!$G$32*'Control Panel'!$G$39</f>
        <v>0</v>
      </c>
      <c r="O299" s="29">
        <f>G299*'Control Panel'!$G$33*'Control Panel'!$G$39</f>
        <v>0</v>
      </c>
      <c r="P299" s="36"/>
    </row>
    <row r="300" spans="1:16" ht="15.75" hidden="1" customHeight="1" thickBot="1" x14ac:dyDescent="0.3">
      <c r="A300" s="22" t="s">
        <v>237</v>
      </c>
      <c r="B300" s="151"/>
      <c r="D300" s="74" t="str">
        <f>'Control Panel'!$E$40</f>
        <v>Future</v>
      </c>
      <c r="E300" s="81">
        <f>COUNTIFS('Module 20'!$C:$C,'Control Panel'!$F$31,'Module 20'!$AB:$AB,'Control Panel'!$F$40)</f>
        <v>0</v>
      </c>
      <c r="F300" s="82">
        <f>COUNTIFS('Module 20'!$C:$C,'Control Panel'!$F$32,'Module 20'!$AB:$AB,'Control Panel'!$F$40)</f>
        <v>0</v>
      </c>
      <c r="G300" s="83">
        <f>COUNTIFS('Module 20'!$C:$C,'Control Panel'!$F$33,'Module 20'!$AB:$AB,'Control Panel'!$F$40)</f>
        <v>0</v>
      </c>
      <c r="H300" s="71">
        <f t="shared" si="44"/>
        <v>0</v>
      </c>
      <c r="I300" s="136">
        <f>COUNTIFS('Module 20'!$G:$G,"&lt;&gt;",'Module 20'!$AB:$AB,'Control Panel'!$F$40)</f>
        <v>0</v>
      </c>
      <c r="J300" s="129"/>
      <c r="L300" s="37" t="str">
        <f>'Control Panel'!$F$40</f>
        <v>F</v>
      </c>
      <c r="M300" s="29">
        <f>E300*'Control Panel'!$G$31*'Control Panel'!$G$40</f>
        <v>0</v>
      </c>
      <c r="N300" s="29">
        <f>F300*'Control Panel'!$G$32*'Control Panel'!$G$40</f>
        <v>0</v>
      </c>
      <c r="O300" s="29">
        <f>G300*'Control Panel'!$G$33*'Control Panel'!$G$40</f>
        <v>0</v>
      </c>
      <c r="P300" s="36"/>
    </row>
    <row r="301" spans="1:16" ht="15.75" hidden="1" customHeight="1" thickBot="1" x14ac:dyDescent="0.3">
      <c r="A301" s="25" t="str">
        <f>IF('Module 20'!$AC$12&gt;0,"Yes","No")</f>
        <v>No</v>
      </c>
      <c r="B301" s="152">
        <f>IF(A301="Yes",1,0)</f>
        <v>0</v>
      </c>
      <c r="D301" s="87" t="str">
        <f>'Control Panel'!$E$41</f>
        <v>Not Available</v>
      </c>
      <c r="E301" s="78">
        <f>COUNTIFS('Module 20'!$C:$C,'Control Panel'!$F$31,'Module 20'!$AB:$AB,'Control Panel'!$F$41)</f>
        <v>0</v>
      </c>
      <c r="F301" s="79">
        <f>COUNTIFS('Module 20'!$C:$C,'Control Panel'!$F$32,'Module 20'!$AB:$AB,'Control Panel'!$F$41)</f>
        <v>0</v>
      </c>
      <c r="G301" s="80">
        <f>COUNTIFS('Module 20'!$C:$C,'Control Panel'!$F$33,'Module 20'!$AB:$AB,'Control Panel'!$F$41)</f>
        <v>0</v>
      </c>
      <c r="H301" s="69">
        <f t="shared" si="44"/>
        <v>0</v>
      </c>
      <c r="I301" s="137">
        <f>COUNTIFS('Module 20'!$G:$G,"&lt;&gt;",'Module 20'!$AB:$AB,'Control Panel'!$F$41)</f>
        <v>0</v>
      </c>
      <c r="J301" s="129"/>
      <c r="L301" s="37" t="str">
        <f>'Control Panel'!$F$41</f>
        <v>N</v>
      </c>
      <c r="M301" s="29">
        <f>E301*'Control Panel'!$G$31*'Control Panel'!$G$41</f>
        <v>0</v>
      </c>
      <c r="N301" s="29">
        <f>F301*'Control Panel'!$G$32*'Control Panel'!$G$41</f>
        <v>0</v>
      </c>
      <c r="O301" s="29">
        <f>G301*'Control Panel'!$G$33*'Control Panel'!$G$41</f>
        <v>0</v>
      </c>
      <c r="P301" s="36"/>
    </row>
    <row r="302" spans="1:16" ht="15.75" hidden="1" customHeight="1" thickBot="1" x14ac:dyDescent="0.3">
      <c r="B302" s="287"/>
      <c r="D302" s="84" t="str">
        <f>$D$93</f>
        <v>Total:</v>
      </c>
      <c r="E302" s="85">
        <f>SUM(E296:E301)</f>
        <v>0</v>
      </c>
      <c r="F302" s="85">
        <f>SUM(F296:F301)</f>
        <v>0</v>
      </c>
      <c r="G302" s="85">
        <f>SUM(G296:G301)</f>
        <v>0</v>
      </c>
      <c r="H302" s="86">
        <f>SUM(H296:H301)</f>
        <v>0</v>
      </c>
      <c r="I302" s="86">
        <f>SUM(I296:I301)</f>
        <v>0</v>
      </c>
      <c r="J302" s="154"/>
      <c r="L302" s="37" t="str">
        <f>D302</f>
        <v>Total:</v>
      </c>
      <c r="M302" s="29">
        <f>SUM(M296:M301)</f>
        <v>0</v>
      </c>
      <c r="N302" s="29">
        <f>SUM(N296:N301)</f>
        <v>0</v>
      </c>
      <c r="O302" s="29">
        <f>SUM(O296:O301)</f>
        <v>0</v>
      </c>
      <c r="P302" s="36"/>
    </row>
    <row r="303" spans="1:16" ht="15.75" hidden="1" customHeight="1" thickBot="1" x14ac:dyDescent="0.3">
      <c r="B303" s="287"/>
      <c r="D303" s="59"/>
      <c r="H303" s="4"/>
      <c r="L303" s="29" t="s">
        <v>239</v>
      </c>
      <c r="M303" s="38" t="str">
        <f t="shared" ref="M303:O303" si="45">IF(M295=0,"NA",M302/M295)</f>
        <v>NA</v>
      </c>
      <c r="N303" s="38" t="str">
        <f t="shared" si="45"/>
        <v>NA</v>
      </c>
      <c r="O303" s="38" t="str">
        <f t="shared" si="45"/>
        <v>NA</v>
      </c>
      <c r="P303" s="36"/>
    </row>
    <row r="304" spans="1:16" ht="15.75" hidden="1" customHeight="1" thickBot="1" x14ac:dyDescent="0.3">
      <c r="B304" s="287"/>
      <c r="D304" s="397" t="str">
        <f>'Control Panel'!F67&amp;" - "&amp;'Control Panel'!E67</f>
        <v>4.22 - Module 21</v>
      </c>
      <c r="E304" s="398"/>
      <c r="F304" s="398"/>
      <c r="G304" s="19"/>
      <c r="H304" s="19"/>
      <c r="I304" s="19" t="str">
        <f>$I$84</f>
        <v xml:space="preserve">Overall Compliance: </v>
      </c>
      <c r="J304" s="20" t="str">
        <f>IF(SUM(M313:O313)=0,"N/A",SUM(M313:O313)/SUM(M306:O306))</f>
        <v>N/A</v>
      </c>
      <c r="L304" s="29"/>
      <c r="M304" s="29"/>
      <c r="N304" s="29"/>
      <c r="O304" s="29"/>
      <c r="P304" s="36"/>
    </row>
    <row r="305" spans="1:16" ht="15.75" hidden="1" customHeight="1" thickBot="1" x14ac:dyDescent="0.3">
      <c r="B305" s="287"/>
      <c r="D305" s="399" t="str">
        <f>$D$85</f>
        <v>Availability</v>
      </c>
      <c r="E305" s="401" t="str">
        <f>$E$85</f>
        <v>Priority</v>
      </c>
      <c r="F305" s="401"/>
      <c r="G305" s="401"/>
      <c r="H305" s="402" t="str">
        <f>$H$85</f>
        <v>Total</v>
      </c>
      <c r="I305" s="404" t="str">
        <f>$I$85</f>
        <v>Comments</v>
      </c>
      <c r="J305" s="417" t="str">
        <f>$J$85</f>
        <v>Availability by Type</v>
      </c>
      <c r="L305" s="29"/>
      <c r="M305" s="37" t="str">
        <f>'Control Panel'!$F$31</f>
        <v>R</v>
      </c>
      <c r="N305" s="37" t="str">
        <f>'Control Panel'!$F$32</f>
        <v>D</v>
      </c>
      <c r="O305" s="37" t="str">
        <f>'Control Panel'!$F$33</f>
        <v>O</v>
      </c>
      <c r="P305" s="36"/>
    </row>
    <row r="306" spans="1:16" ht="15.75" hidden="1" customHeight="1" thickBot="1" x14ac:dyDescent="0.3">
      <c r="B306" s="287"/>
      <c r="D306" s="400"/>
      <c r="E306" s="75" t="str">
        <f>'Control Panel'!$E$31</f>
        <v>Required</v>
      </c>
      <c r="F306" s="76" t="str">
        <f>'Control Panel'!$E$32</f>
        <v>Desired</v>
      </c>
      <c r="G306" s="77" t="str">
        <f>'Control Panel'!$E$33</f>
        <v>Optional</v>
      </c>
      <c r="H306" s="403"/>
      <c r="I306" s="405"/>
      <c r="J306" s="418"/>
      <c r="L306" s="37" t="s">
        <v>235</v>
      </c>
      <c r="M306" s="29">
        <f>E313*'Control Panel'!$G$31*'Control Panel'!$G$36</f>
        <v>0</v>
      </c>
      <c r="N306" s="29">
        <f>F313*'Control Panel'!$G$32*'Control Panel'!$G$36</f>
        <v>0</v>
      </c>
      <c r="O306" s="29">
        <f>G313*'Control Panel'!$G$33*'Control Panel'!$G$36</f>
        <v>0</v>
      </c>
      <c r="P306" s="36"/>
    </row>
    <row r="307" spans="1:16" ht="15.75" hidden="1" customHeight="1" thickBot="1" x14ac:dyDescent="0.3">
      <c r="B307" s="287"/>
      <c r="D307" s="88" t="str">
        <f>'Control Panel'!$E$36</f>
        <v>Yes</v>
      </c>
      <c r="E307" s="81">
        <f>COUNTIFS('Module 21'!$C:$C,'Control Panel'!$F$31,'Module 21'!$AB:$AB,'Control Panel'!$F$36)</f>
        <v>0</v>
      </c>
      <c r="F307" s="82">
        <f>COUNTIFS('Module 21'!$C:$C,'Control Panel'!$F$32,'Module 21'!$AB:$AB,'Control Panel'!$F$36)</f>
        <v>0</v>
      </c>
      <c r="G307" s="83">
        <f>COUNTIFS('Module 21'!$C:$C,'Control Panel'!$F$33,'Module 21'!$AB:$AB,'Control Panel'!$F$36)</f>
        <v>0</v>
      </c>
      <c r="H307" s="71">
        <f>SUM(E307:G307)</f>
        <v>0</v>
      </c>
      <c r="I307" s="136">
        <f>COUNTIFS('Module 21'!$G:$G,"&lt;&gt;",'Module 21'!$AB:$AB,'Control Panel'!$F$36)</f>
        <v>0</v>
      </c>
      <c r="J307" s="72"/>
      <c r="L307" s="37" t="str">
        <f>'Control Panel'!$F$36</f>
        <v>Y</v>
      </c>
      <c r="M307" s="29">
        <f>E307*'Control Panel'!$G$31*'Control Panel'!$G$36</f>
        <v>0</v>
      </c>
      <c r="N307" s="29">
        <f>F307*'Control Panel'!$G$32*'Control Panel'!$G$36</f>
        <v>0</v>
      </c>
      <c r="O307" s="29">
        <f>G307*'Control Panel'!$G$33*'Control Panel'!$G$36</f>
        <v>0</v>
      </c>
      <c r="P307" s="36"/>
    </row>
    <row r="308" spans="1:16" ht="15.75" hidden="1" customHeight="1" thickBot="1" x14ac:dyDescent="0.3">
      <c r="B308" s="287"/>
      <c r="D308" s="68" t="str">
        <f>'Control Panel'!$E$37</f>
        <v>Reporting</v>
      </c>
      <c r="E308" s="78">
        <f>COUNTIFS('Module 21'!$C:$C,'Control Panel'!$F$31,'Module 21'!$AB:$AB,'Control Panel'!$F$37)</f>
        <v>0</v>
      </c>
      <c r="F308" s="79">
        <f>COUNTIFS('Module 21'!$C:$C,'Control Panel'!$F$32,'Module 21'!$AB:$AB,'Control Panel'!$F$37)</f>
        <v>0</v>
      </c>
      <c r="G308" s="80">
        <f>COUNTIFS('Module 21'!$C:$C,'Control Panel'!$F$33,'Module 21'!$AB:$AB,'Control Panel'!$F$37)</f>
        <v>0</v>
      </c>
      <c r="H308" s="69">
        <f t="shared" ref="H308:H312" si="46">SUM(E308:G308)</f>
        <v>0</v>
      </c>
      <c r="I308" s="137">
        <f>COUNTIFS('Module 21'!$G:$G,"&lt;&gt;",'Module 21'!$AB:$AB,'Control Panel'!$F$37)</f>
        <v>0</v>
      </c>
      <c r="J308" s="129"/>
      <c r="L308" s="37" t="str">
        <f>'Control Panel'!$F$37</f>
        <v>R</v>
      </c>
      <c r="M308" s="29">
        <f>E308*'Control Panel'!$G$31*'Control Panel'!$G$37</f>
        <v>0</v>
      </c>
      <c r="N308" s="29">
        <f>F308*'Control Panel'!$G$32*'Control Panel'!$G$37</f>
        <v>0</v>
      </c>
      <c r="O308" s="29">
        <f>G308*'Control Panel'!$G$33*'Control Panel'!$G$37</f>
        <v>0</v>
      </c>
      <c r="P308" s="36"/>
    </row>
    <row r="309" spans="1:16" ht="15.75" hidden="1" customHeight="1" thickBot="1" x14ac:dyDescent="0.3">
      <c r="B309" s="287"/>
      <c r="D309" s="70" t="str">
        <f>'Control Panel'!$E$38</f>
        <v>Third Party</v>
      </c>
      <c r="E309" s="81">
        <f>COUNTIFS('Module 21'!$C:$C,'Control Panel'!$F$31,'Module 21'!$AB:$AB,'Control Panel'!$F$38)</f>
        <v>0</v>
      </c>
      <c r="F309" s="82">
        <f>COUNTIFS('Module 21'!$C:$C,'Control Panel'!$F$32,'Module 21'!$AB:$AB,'Control Panel'!$F$38)</f>
        <v>0</v>
      </c>
      <c r="G309" s="83">
        <f>COUNTIFS('Module 21'!$C:$C,'Control Panel'!$F$33,'Module 21'!$AB:$AB,'Control Panel'!$F$38)</f>
        <v>0</v>
      </c>
      <c r="H309" s="71">
        <f t="shared" si="46"/>
        <v>0</v>
      </c>
      <c r="I309" s="136">
        <f>COUNTIFS('Module 21'!$G:$G,"&lt;&gt;",'Module 21'!$AB:$AB,'Control Panel'!$F$38)</f>
        <v>0</v>
      </c>
      <c r="J309" s="129"/>
      <c r="L309" s="37" t="str">
        <f>'Control Panel'!$F$38</f>
        <v>T</v>
      </c>
      <c r="M309" s="29">
        <f>E309*'Control Panel'!$G$31*'Control Panel'!$G$38</f>
        <v>0</v>
      </c>
      <c r="N309" s="29">
        <f>F309*'Control Panel'!$G$32*'Control Panel'!$G$38</f>
        <v>0</v>
      </c>
      <c r="O309" s="29">
        <f>G309*'Control Panel'!$G$33*'Control Panel'!$G$38</f>
        <v>0</v>
      </c>
      <c r="P309" s="36"/>
    </row>
    <row r="310" spans="1:16" ht="15.75" hidden="1" customHeight="1" thickBot="1" x14ac:dyDescent="0.3">
      <c r="A310" s="21" t="s">
        <v>236</v>
      </c>
      <c r="B310" s="150"/>
      <c r="D310" s="73" t="str">
        <f>'Control Panel'!$E$39</f>
        <v>Modification</v>
      </c>
      <c r="E310" s="78">
        <f>COUNTIFS('Module 21'!$C:$C,'Control Panel'!$F$31,'Module 21'!$AB:$AB,'Control Panel'!$F$39)</f>
        <v>0</v>
      </c>
      <c r="F310" s="79">
        <f>COUNTIFS('Module 21'!$C:$C,'Control Panel'!$F$32,'Module 21'!$AB:$AB,'Control Panel'!$F$39)</f>
        <v>0</v>
      </c>
      <c r="G310" s="80">
        <f>COUNTIFS('Module 21'!$C:$C,'Control Panel'!$F$33,'Module 21'!$AB:$AB,'Control Panel'!$F$39)</f>
        <v>0</v>
      </c>
      <c r="H310" s="69">
        <f t="shared" si="46"/>
        <v>0</v>
      </c>
      <c r="I310" s="137">
        <f>COUNTIFS('Module 21'!$G:$G,"&lt;&gt;",'Module 21'!$AB:$AB,'Control Panel'!$F$39)</f>
        <v>0</v>
      </c>
      <c r="J310" s="129"/>
      <c r="L310" s="37" t="str">
        <f>'Control Panel'!$F$39</f>
        <v>M</v>
      </c>
      <c r="M310" s="29">
        <f>E310*'Control Panel'!$G$31*'Control Panel'!$G$39</f>
        <v>0</v>
      </c>
      <c r="N310" s="29">
        <f>F310*'Control Panel'!$G$32*'Control Panel'!$G$39</f>
        <v>0</v>
      </c>
      <c r="O310" s="29">
        <f>G310*'Control Panel'!$G$33*'Control Panel'!$G$39</f>
        <v>0</v>
      </c>
      <c r="P310" s="36"/>
    </row>
    <row r="311" spans="1:16" ht="15.75" hidden="1" customHeight="1" thickBot="1" x14ac:dyDescent="0.3">
      <c r="A311" s="22" t="s">
        <v>237</v>
      </c>
      <c r="B311" s="151"/>
      <c r="D311" s="74" t="str">
        <f>'Control Panel'!$E$40</f>
        <v>Future</v>
      </c>
      <c r="E311" s="81">
        <f>COUNTIFS('Module 21'!$C:$C,'Control Panel'!$F$31,'Module 21'!$AB:$AB,'Control Panel'!$F$40)</f>
        <v>0</v>
      </c>
      <c r="F311" s="82">
        <f>COUNTIFS('Module 21'!$C:$C,'Control Panel'!$F$32,'Module 21'!$AB:$AB,'Control Panel'!$F$40)</f>
        <v>0</v>
      </c>
      <c r="G311" s="83">
        <f>COUNTIFS('Module 21'!$C:$C,'Control Panel'!$F$33,'Module 21'!$AB:$AB,'Control Panel'!$F$40)</f>
        <v>0</v>
      </c>
      <c r="H311" s="71">
        <f t="shared" si="46"/>
        <v>0</v>
      </c>
      <c r="I311" s="136">
        <f>COUNTIFS('Module 21'!$G:$G,"&lt;&gt;",'Module 21'!$AB:$AB,'Control Panel'!$F$40)</f>
        <v>0</v>
      </c>
      <c r="J311" s="129"/>
      <c r="L311" s="37" t="str">
        <f>'Control Panel'!$F$40</f>
        <v>F</v>
      </c>
      <c r="M311" s="29">
        <f>E311*'Control Panel'!$G$31*'Control Panel'!$G$40</f>
        <v>0</v>
      </c>
      <c r="N311" s="29">
        <f>F311*'Control Panel'!$G$32*'Control Panel'!$G$40</f>
        <v>0</v>
      </c>
      <c r="O311" s="29">
        <f>G311*'Control Panel'!$G$33*'Control Panel'!$G$40</f>
        <v>0</v>
      </c>
      <c r="P311" s="36"/>
    </row>
    <row r="312" spans="1:16" ht="15.75" hidden="1" customHeight="1" thickBot="1" x14ac:dyDescent="0.3">
      <c r="A312" s="25" t="str">
        <f>IF('Module 21'!$AC$12&gt;0,"Yes","No")</f>
        <v>No</v>
      </c>
      <c r="B312" s="152">
        <f>IF(A312="Yes",1,0)</f>
        <v>0</v>
      </c>
      <c r="D312" s="87" t="str">
        <f>'Control Panel'!$E$41</f>
        <v>Not Available</v>
      </c>
      <c r="E312" s="78">
        <f>COUNTIFS('Module 21'!$C:$C,'Control Panel'!$F$31,'Module 21'!$AB:$AB,'Control Panel'!$F$41)</f>
        <v>0</v>
      </c>
      <c r="F312" s="79">
        <f>COUNTIFS('Module 21'!$C:$C,'Control Panel'!$F$32,'Module 21'!$AB:$AB,'Control Panel'!$F$41)</f>
        <v>0</v>
      </c>
      <c r="G312" s="80">
        <f>COUNTIFS('Module 21'!$C:$C,'Control Panel'!$F$33,'Module 21'!$AB:$AB,'Control Panel'!$F$41)</f>
        <v>0</v>
      </c>
      <c r="H312" s="69">
        <f t="shared" si="46"/>
        <v>0</v>
      </c>
      <c r="I312" s="137">
        <f>COUNTIFS('Module 21'!$G:$G,"&lt;&gt;",'Module 21'!$AB:$AB,'Control Panel'!$F$41)</f>
        <v>0</v>
      </c>
      <c r="J312" s="129"/>
      <c r="L312" s="37" t="str">
        <f>'Control Panel'!$F$41</f>
        <v>N</v>
      </c>
      <c r="M312" s="29">
        <f>E312*'Control Panel'!$G$31*'Control Panel'!$G$41</f>
        <v>0</v>
      </c>
      <c r="N312" s="29">
        <f>F312*'Control Panel'!$G$32*'Control Panel'!$G$41</f>
        <v>0</v>
      </c>
      <c r="O312" s="29">
        <f>G312*'Control Panel'!$G$33*'Control Panel'!$G$41</f>
        <v>0</v>
      </c>
      <c r="P312" s="36"/>
    </row>
    <row r="313" spans="1:16" ht="15.75" hidden="1" customHeight="1" thickBot="1" x14ac:dyDescent="0.3">
      <c r="B313" s="287"/>
      <c r="D313" s="84" t="str">
        <f>$D$93</f>
        <v>Total:</v>
      </c>
      <c r="E313" s="85">
        <f>SUM(E307:E312)</f>
        <v>0</v>
      </c>
      <c r="F313" s="85">
        <f>SUM(F307:F312)</f>
        <v>0</v>
      </c>
      <c r="G313" s="85">
        <f>SUM(G307:G312)</f>
        <v>0</v>
      </c>
      <c r="H313" s="86">
        <f>SUM(H307:H312)</f>
        <v>0</v>
      </c>
      <c r="I313" s="86">
        <f>SUM(I307:I312)</f>
        <v>0</v>
      </c>
      <c r="J313" s="154"/>
      <c r="L313" s="37" t="str">
        <f>D313</f>
        <v>Total:</v>
      </c>
      <c r="M313" s="29">
        <f>SUM(M307:M312)</f>
        <v>0</v>
      </c>
      <c r="N313" s="29">
        <f>SUM(N307:N312)</f>
        <v>0</v>
      </c>
      <c r="O313" s="29">
        <f>SUM(O307:O312)</f>
        <v>0</v>
      </c>
      <c r="P313" s="36"/>
    </row>
    <row r="314" spans="1:16" ht="15.75" hidden="1" customHeight="1" thickBot="1" x14ac:dyDescent="0.3">
      <c r="B314" s="287"/>
      <c r="D314" s="59"/>
      <c r="H314" s="4"/>
      <c r="L314" s="29" t="s">
        <v>239</v>
      </c>
      <c r="M314" s="38" t="str">
        <f t="shared" ref="M314:O314" si="47">IF(M306=0,"NA",M313/M306)</f>
        <v>NA</v>
      </c>
      <c r="N314" s="38" t="str">
        <f t="shared" si="47"/>
        <v>NA</v>
      </c>
      <c r="O314" s="38" t="str">
        <f t="shared" si="47"/>
        <v>NA</v>
      </c>
      <c r="P314" s="36"/>
    </row>
    <row r="315" spans="1:16" ht="15.75" hidden="1" customHeight="1" thickBot="1" x14ac:dyDescent="0.3">
      <c r="B315" s="287"/>
      <c r="D315" s="397" t="str">
        <f>'Control Panel'!F68&amp;" - "&amp;'Control Panel'!E68</f>
        <v>4.23 - Module 22</v>
      </c>
      <c r="E315" s="398"/>
      <c r="F315" s="398"/>
      <c r="G315" s="19"/>
      <c r="H315" s="19"/>
      <c r="I315" s="19" t="str">
        <f>$I$84</f>
        <v xml:space="preserve">Overall Compliance: </v>
      </c>
      <c r="J315" s="20" t="str">
        <f>IF(SUM(M324:O324)=0,"N/A",SUM(M324:O324)/SUM(M317:O317))</f>
        <v>N/A</v>
      </c>
      <c r="L315" s="29"/>
      <c r="M315" s="29"/>
      <c r="N315" s="29"/>
      <c r="O315" s="29"/>
      <c r="P315" s="36"/>
    </row>
    <row r="316" spans="1:16" ht="15.75" hidden="1" customHeight="1" thickBot="1" x14ac:dyDescent="0.3">
      <c r="B316" s="287"/>
      <c r="D316" s="399" t="str">
        <f>$D$85</f>
        <v>Availability</v>
      </c>
      <c r="E316" s="401" t="str">
        <f>$E$85</f>
        <v>Priority</v>
      </c>
      <c r="F316" s="401"/>
      <c r="G316" s="401"/>
      <c r="H316" s="402" t="str">
        <f>$H$85</f>
        <v>Total</v>
      </c>
      <c r="I316" s="404" t="str">
        <f>$I$85</f>
        <v>Comments</v>
      </c>
      <c r="J316" s="417" t="str">
        <f>$J$85</f>
        <v>Availability by Type</v>
      </c>
      <c r="L316" s="29"/>
      <c r="M316" s="37" t="str">
        <f>'Control Panel'!$F$31</f>
        <v>R</v>
      </c>
      <c r="N316" s="37" t="str">
        <f>'Control Panel'!$F$32</f>
        <v>D</v>
      </c>
      <c r="O316" s="37" t="str">
        <f>'Control Panel'!$F$33</f>
        <v>O</v>
      </c>
      <c r="P316" s="36"/>
    </row>
    <row r="317" spans="1:16" ht="15.75" hidden="1" customHeight="1" thickBot="1" x14ac:dyDescent="0.3">
      <c r="B317" s="287"/>
      <c r="D317" s="400"/>
      <c r="E317" s="75" t="str">
        <f>'Control Panel'!$E$31</f>
        <v>Required</v>
      </c>
      <c r="F317" s="76" t="str">
        <f>'Control Panel'!$E$32</f>
        <v>Desired</v>
      </c>
      <c r="G317" s="77" t="str">
        <f>'Control Panel'!$E$33</f>
        <v>Optional</v>
      </c>
      <c r="H317" s="403"/>
      <c r="I317" s="405"/>
      <c r="J317" s="418"/>
      <c r="L317" s="37" t="s">
        <v>235</v>
      </c>
      <c r="M317" s="29">
        <f>E324*'Control Panel'!$G$31*'Control Panel'!$G$36</f>
        <v>0</v>
      </c>
      <c r="N317" s="29">
        <f>F324*'Control Panel'!$G$32*'Control Panel'!$G$36</f>
        <v>0</v>
      </c>
      <c r="O317" s="29">
        <f>G324*'Control Panel'!$G$33*'Control Panel'!$G$36</f>
        <v>0</v>
      </c>
      <c r="P317" s="36"/>
    </row>
    <row r="318" spans="1:16" ht="15.75" hidden="1" customHeight="1" thickBot="1" x14ac:dyDescent="0.3">
      <c r="B318" s="287"/>
      <c r="D318" s="88" t="str">
        <f>'Control Panel'!$E$36</f>
        <v>Yes</v>
      </c>
      <c r="E318" s="81">
        <f>COUNTIFS('Module 22'!$C:$C,'Control Panel'!$F$31,'Module 22'!$AB:$AB,'Control Panel'!$F$36)</f>
        <v>0</v>
      </c>
      <c r="F318" s="82">
        <f>COUNTIFS('Module 22'!$C:$C,'Control Panel'!$F$32,'Module 22'!$AB:$AB,'Control Panel'!$F$36)</f>
        <v>0</v>
      </c>
      <c r="G318" s="83">
        <f>COUNTIFS('Module 22'!$C:$C,'Control Panel'!$F$33,'Module 22'!$AB:$AB,'Control Panel'!$F$36)</f>
        <v>0</v>
      </c>
      <c r="H318" s="71">
        <f>SUM(E318:G318)</f>
        <v>0</v>
      </c>
      <c r="I318" s="136">
        <f>COUNTIFS('Module 22'!$G:$G,"&lt;&gt;",'Module 22'!$AB:$AB,'Control Panel'!$F$36)</f>
        <v>0</v>
      </c>
      <c r="J318" s="72"/>
      <c r="L318" s="37" t="str">
        <f>'Control Panel'!$F$36</f>
        <v>Y</v>
      </c>
      <c r="M318" s="29">
        <f>E318*'Control Panel'!$G$31*'Control Panel'!$G$36</f>
        <v>0</v>
      </c>
      <c r="N318" s="29">
        <f>F318*'Control Panel'!$G$32*'Control Panel'!$G$36</f>
        <v>0</v>
      </c>
      <c r="O318" s="29">
        <f>G318*'Control Panel'!$G$33*'Control Panel'!$G$36</f>
        <v>0</v>
      </c>
      <c r="P318" s="36"/>
    </row>
    <row r="319" spans="1:16" ht="15.75" hidden="1" customHeight="1" thickBot="1" x14ac:dyDescent="0.3">
      <c r="B319" s="287"/>
      <c r="D319" s="68" t="str">
        <f>'Control Panel'!$E$37</f>
        <v>Reporting</v>
      </c>
      <c r="E319" s="78">
        <f>COUNTIFS('Module 22'!$C:$C,'Control Panel'!$F$31,'Module 22'!$AB:$AB,'Control Panel'!$F$37)</f>
        <v>0</v>
      </c>
      <c r="F319" s="79">
        <f>COUNTIFS('Module 22'!$C:$C,'Control Panel'!$F$32,'Module 22'!$AB:$AB,'Control Panel'!$F$37)</f>
        <v>0</v>
      </c>
      <c r="G319" s="80">
        <f>COUNTIFS('Module 22'!$C:$C,'Control Panel'!$F$33,'Module 22'!$AB:$AB,'Control Panel'!$F$37)</f>
        <v>0</v>
      </c>
      <c r="H319" s="69">
        <f t="shared" ref="H319:H323" si="48">SUM(E319:G319)</f>
        <v>0</v>
      </c>
      <c r="I319" s="137">
        <f>COUNTIFS('Module 22'!$G:$G,"&lt;&gt;",'Module 22'!$AB:$AB,'Control Panel'!$F$37)</f>
        <v>0</v>
      </c>
      <c r="J319" s="129"/>
      <c r="L319" s="37" t="str">
        <f>'Control Panel'!$F$37</f>
        <v>R</v>
      </c>
      <c r="M319" s="29">
        <f>E319*'Control Panel'!$G$31*'Control Panel'!$G$37</f>
        <v>0</v>
      </c>
      <c r="N319" s="29">
        <f>F319*'Control Panel'!$G$32*'Control Panel'!$G$37</f>
        <v>0</v>
      </c>
      <c r="O319" s="29">
        <f>G319*'Control Panel'!$G$33*'Control Panel'!$G$37</f>
        <v>0</v>
      </c>
      <c r="P319" s="36"/>
    </row>
    <row r="320" spans="1:16" ht="15.75" hidden="1" customHeight="1" thickBot="1" x14ac:dyDescent="0.3">
      <c r="B320" s="287"/>
      <c r="D320" s="70" t="str">
        <f>'Control Panel'!$E$38</f>
        <v>Third Party</v>
      </c>
      <c r="E320" s="81">
        <f>COUNTIFS('Module 22'!$C:$C,'Control Panel'!$F$31,'Module 22'!$AB:$AB,'Control Panel'!$F$38)</f>
        <v>0</v>
      </c>
      <c r="F320" s="82">
        <f>COUNTIFS('Module 22'!$C:$C,'Control Panel'!$F$32,'Module 22'!$AB:$AB,'Control Panel'!$F$38)</f>
        <v>0</v>
      </c>
      <c r="G320" s="83">
        <f>COUNTIFS('Module 22'!$C:$C,'Control Panel'!$F$33,'Module 22'!$AB:$AB,'Control Panel'!$F$38)</f>
        <v>0</v>
      </c>
      <c r="H320" s="71">
        <f t="shared" si="48"/>
        <v>0</v>
      </c>
      <c r="I320" s="136">
        <f>COUNTIFS('Module 22'!$G:$G,"&lt;&gt;",'Module 22'!$AB:$AB,'Control Panel'!$F$38)</f>
        <v>0</v>
      </c>
      <c r="J320" s="129"/>
      <c r="L320" s="37" t="str">
        <f>'Control Panel'!$F$38</f>
        <v>T</v>
      </c>
      <c r="M320" s="29">
        <f>E320*'Control Panel'!$G$31*'Control Panel'!$G$38</f>
        <v>0</v>
      </c>
      <c r="N320" s="29">
        <f>F320*'Control Panel'!$G$32*'Control Panel'!$G$38</f>
        <v>0</v>
      </c>
      <c r="O320" s="29">
        <f>G320*'Control Panel'!$G$33*'Control Panel'!$G$38</f>
        <v>0</v>
      </c>
      <c r="P320" s="36"/>
    </row>
    <row r="321" spans="1:16" ht="15.75" hidden="1" customHeight="1" thickBot="1" x14ac:dyDescent="0.3">
      <c r="A321" s="21" t="s">
        <v>236</v>
      </c>
      <c r="B321" s="150"/>
      <c r="D321" s="73" t="str">
        <f>'Control Panel'!$E$39</f>
        <v>Modification</v>
      </c>
      <c r="E321" s="78">
        <f>COUNTIFS('Module 22'!$C:$C,'Control Panel'!$F$31,'Module 22'!$AB:$AB,'Control Panel'!$F$39)</f>
        <v>0</v>
      </c>
      <c r="F321" s="79">
        <f>COUNTIFS('Module 22'!$C:$C,'Control Panel'!$F$32,'Module 22'!$AB:$AB,'Control Panel'!$F$39)</f>
        <v>0</v>
      </c>
      <c r="G321" s="80">
        <f>COUNTIFS('Module 22'!$C:$C,'Control Panel'!$F$33,'Module 22'!$AB:$AB,'Control Panel'!$F$39)</f>
        <v>0</v>
      </c>
      <c r="H321" s="69">
        <f t="shared" si="48"/>
        <v>0</v>
      </c>
      <c r="I321" s="137">
        <f>COUNTIFS('Module 22'!$G:$G,"&lt;&gt;",'Module 22'!$AB:$AB,'Control Panel'!$F$39)</f>
        <v>0</v>
      </c>
      <c r="J321" s="129"/>
      <c r="L321" s="37" t="str">
        <f>'Control Panel'!$F$39</f>
        <v>M</v>
      </c>
      <c r="M321" s="29">
        <f>E321*'Control Panel'!$G$31*'Control Panel'!$G$39</f>
        <v>0</v>
      </c>
      <c r="N321" s="29">
        <f>F321*'Control Panel'!$G$32*'Control Panel'!$G$39</f>
        <v>0</v>
      </c>
      <c r="O321" s="29">
        <f>G321*'Control Panel'!$G$33*'Control Panel'!$G$39</f>
        <v>0</v>
      </c>
      <c r="P321" s="36"/>
    </row>
    <row r="322" spans="1:16" ht="15.75" hidden="1" customHeight="1" thickBot="1" x14ac:dyDescent="0.3">
      <c r="A322" s="22" t="s">
        <v>237</v>
      </c>
      <c r="B322" s="151"/>
      <c r="D322" s="74" t="str">
        <f>'Control Panel'!$E$40</f>
        <v>Future</v>
      </c>
      <c r="E322" s="81">
        <f>COUNTIFS('Module 22'!$C:$C,'Control Panel'!$F$31,'Module 22'!$AB:$AB,'Control Panel'!$F$40)</f>
        <v>0</v>
      </c>
      <c r="F322" s="82">
        <f>COUNTIFS('Module 22'!$C:$C,'Control Panel'!$F$32,'Module 22'!$AB:$AB,'Control Panel'!$F$40)</f>
        <v>0</v>
      </c>
      <c r="G322" s="83">
        <f>COUNTIFS('Module 22'!$C:$C,'Control Panel'!$F$33,'Module 22'!$AB:$AB,'Control Panel'!$F$40)</f>
        <v>0</v>
      </c>
      <c r="H322" s="71">
        <f t="shared" si="48"/>
        <v>0</v>
      </c>
      <c r="I322" s="136">
        <f>COUNTIFS('Module 22'!$G:$G,"&lt;&gt;",'Module 22'!$AB:$AB,'Control Panel'!$F$40)</f>
        <v>0</v>
      </c>
      <c r="J322" s="129"/>
      <c r="L322" s="37" t="str">
        <f>'Control Panel'!$F$40</f>
        <v>F</v>
      </c>
      <c r="M322" s="29">
        <f>E322*'Control Panel'!$G$31*'Control Panel'!$G$40</f>
        <v>0</v>
      </c>
      <c r="N322" s="29">
        <f>F322*'Control Panel'!$G$32*'Control Panel'!$G$40</f>
        <v>0</v>
      </c>
      <c r="O322" s="29">
        <f>G322*'Control Panel'!$G$33*'Control Panel'!$G$40</f>
        <v>0</v>
      </c>
      <c r="P322" s="36"/>
    </row>
    <row r="323" spans="1:16" ht="15.75" hidden="1" customHeight="1" thickBot="1" x14ac:dyDescent="0.3">
      <c r="A323" s="25" t="str">
        <f>IF('Module 22'!$AC$12&gt;0,"Yes","No")</f>
        <v>No</v>
      </c>
      <c r="B323" s="152">
        <f>IF(A323="Yes",1,0)</f>
        <v>0</v>
      </c>
      <c r="D323" s="87" t="str">
        <f>'Control Panel'!$E$41</f>
        <v>Not Available</v>
      </c>
      <c r="E323" s="78">
        <f>COUNTIFS('Module 22'!$C:$C,'Control Panel'!$F$31,'Module 22'!$AB:$AB,'Control Panel'!$F$41)</f>
        <v>0</v>
      </c>
      <c r="F323" s="79">
        <f>COUNTIFS('Module 22'!$C:$C,'Control Panel'!$F$32,'Module 22'!$AB:$AB,'Control Panel'!$F$41)</f>
        <v>0</v>
      </c>
      <c r="G323" s="80">
        <f>COUNTIFS('Module 22'!$C:$C,'Control Panel'!$F$33,'Module 22'!$AB:$AB,'Control Panel'!$F$41)</f>
        <v>0</v>
      </c>
      <c r="H323" s="69">
        <f t="shared" si="48"/>
        <v>0</v>
      </c>
      <c r="I323" s="137">
        <f>COUNTIFS('Module 22'!$G:$G,"&lt;&gt;",'Module 22'!$AB:$AB,'Control Panel'!$F$41)</f>
        <v>0</v>
      </c>
      <c r="J323" s="129"/>
      <c r="L323" s="37" t="str">
        <f>'Control Panel'!$F$41</f>
        <v>N</v>
      </c>
      <c r="M323" s="29">
        <f>E323*'Control Panel'!$G$31*'Control Panel'!$G$41</f>
        <v>0</v>
      </c>
      <c r="N323" s="29">
        <f>F323*'Control Panel'!$G$32*'Control Panel'!$G$41</f>
        <v>0</v>
      </c>
      <c r="O323" s="29">
        <f>G323*'Control Panel'!$G$33*'Control Panel'!$G$41</f>
        <v>0</v>
      </c>
      <c r="P323" s="36"/>
    </row>
    <row r="324" spans="1:16" ht="15.75" hidden="1" customHeight="1" thickBot="1" x14ac:dyDescent="0.3">
      <c r="B324" s="287"/>
      <c r="D324" s="84" t="str">
        <f>$D$93</f>
        <v>Total:</v>
      </c>
      <c r="E324" s="85">
        <f>SUM(E318:E323)</f>
        <v>0</v>
      </c>
      <c r="F324" s="85">
        <f>SUM(F318:F323)</f>
        <v>0</v>
      </c>
      <c r="G324" s="85">
        <f>SUM(G318:G323)</f>
        <v>0</v>
      </c>
      <c r="H324" s="86">
        <f>SUM(H318:H323)</f>
        <v>0</v>
      </c>
      <c r="I324" s="86">
        <f>SUM(I318:I323)</f>
        <v>0</v>
      </c>
      <c r="J324" s="154"/>
      <c r="L324" s="37" t="str">
        <f>D324</f>
        <v>Total:</v>
      </c>
      <c r="M324" s="29">
        <f>SUM(M318:M323)</f>
        <v>0</v>
      </c>
      <c r="N324" s="29">
        <f>SUM(N318:N323)</f>
        <v>0</v>
      </c>
      <c r="O324" s="29">
        <f>SUM(O318:O323)</f>
        <v>0</v>
      </c>
      <c r="P324" s="36"/>
    </row>
    <row r="325" spans="1:16" ht="15.75" hidden="1" customHeight="1" thickBot="1" x14ac:dyDescent="0.3">
      <c r="B325" s="287"/>
      <c r="D325" s="59"/>
      <c r="H325" s="4"/>
      <c r="L325" s="29" t="s">
        <v>239</v>
      </c>
      <c r="M325" s="38" t="str">
        <f t="shared" ref="M325:O325" si="49">IF(M317=0,"NA",M324/M317)</f>
        <v>NA</v>
      </c>
      <c r="N325" s="38" t="str">
        <f t="shared" si="49"/>
        <v>NA</v>
      </c>
      <c r="O325" s="38" t="str">
        <f t="shared" si="49"/>
        <v>NA</v>
      </c>
      <c r="P325" s="36"/>
    </row>
    <row r="326" spans="1:16" ht="15.75" hidden="1" customHeight="1" thickBot="1" x14ac:dyDescent="0.3">
      <c r="B326" s="287"/>
      <c r="D326" s="397" t="str">
        <f>'Control Panel'!F69&amp;" - "&amp;'Control Panel'!E69</f>
        <v>4.24 - Module 23</v>
      </c>
      <c r="E326" s="398"/>
      <c r="F326" s="398"/>
      <c r="G326" s="19"/>
      <c r="H326" s="19"/>
      <c r="I326" s="19" t="str">
        <f>$I$84</f>
        <v xml:space="preserve">Overall Compliance: </v>
      </c>
      <c r="J326" s="20" t="str">
        <f>IF(SUM(M335:O335)=0,"N/A",SUM(M335:O335)/SUM(M328:O328))</f>
        <v>N/A</v>
      </c>
      <c r="L326" s="29"/>
      <c r="M326" s="29"/>
      <c r="N326" s="29"/>
      <c r="O326" s="29"/>
      <c r="P326" s="36"/>
    </row>
    <row r="327" spans="1:16" ht="15.75" hidden="1" customHeight="1" thickBot="1" x14ac:dyDescent="0.3">
      <c r="B327" s="287"/>
      <c r="D327" s="399" t="str">
        <f>$D$85</f>
        <v>Availability</v>
      </c>
      <c r="E327" s="401" t="str">
        <f>$E$85</f>
        <v>Priority</v>
      </c>
      <c r="F327" s="401"/>
      <c r="G327" s="401"/>
      <c r="H327" s="402" t="str">
        <f>$H$85</f>
        <v>Total</v>
      </c>
      <c r="I327" s="404" t="str">
        <f>$I$85</f>
        <v>Comments</v>
      </c>
      <c r="J327" s="417" t="str">
        <f>$J$85</f>
        <v>Availability by Type</v>
      </c>
      <c r="L327" s="29"/>
      <c r="M327" s="37" t="str">
        <f>'Control Panel'!$F$31</f>
        <v>R</v>
      </c>
      <c r="N327" s="37" t="str">
        <f>'Control Panel'!$F$32</f>
        <v>D</v>
      </c>
      <c r="O327" s="37" t="str">
        <f>'Control Panel'!$F$33</f>
        <v>O</v>
      </c>
      <c r="P327" s="36"/>
    </row>
    <row r="328" spans="1:16" ht="15.75" hidden="1" customHeight="1" thickBot="1" x14ac:dyDescent="0.3">
      <c r="B328" s="287"/>
      <c r="D328" s="400"/>
      <c r="E328" s="75" t="str">
        <f>'Control Panel'!$E$31</f>
        <v>Required</v>
      </c>
      <c r="F328" s="76" t="str">
        <f>'Control Panel'!$E$32</f>
        <v>Desired</v>
      </c>
      <c r="G328" s="77" t="str">
        <f>'Control Panel'!$E$33</f>
        <v>Optional</v>
      </c>
      <c r="H328" s="403"/>
      <c r="I328" s="405"/>
      <c r="J328" s="418"/>
      <c r="L328" s="37" t="s">
        <v>235</v>
      </c>
      <c r="M328" s="29">
        <f>E335*'Control Panel'!$G$31*'Control Panel'!$G$36</f>
        <v>0</v>
      </c>
      <c r="N328" s="29">
        <f>F335*'Control Panel'!$G$32*'Control Panel'!$G$36</f>
        <v>0</v>
      </c>
      <c r="O328" s="29">
        <f>G335*'Control Panel'!$G$33*'Control Panel'!$G$36</f>
        <v>0</v>
      </c>
      <c r="P328" s="36"/>
    </row>
    <row r="329" spans="1:16" ht="15.75" hidden="1" customHeight="1" thickBot="1" x14ac:dyDescent="0.3">
      <c r="B329" s="287"/>
      <c r="D329" s="88" t="str">
        <f>'Control Panel'!$E$36</f>
        <v>Yes</v>
      </c>
      <c r="E329" s="81">
        <f>COUNTIFS('Module 23'!$C:$C,'Control Panel'!$F$31,'Module 23'!$AB:$AB,'Control Panel'!$F$36)</f>
        <v>0</v>
      </c>
      <c r="F329" s="82">
        <f>COUNTIFS('Module 23'!$C:$C,'Control Panel'!$F$32,'Module 23'!$AB:$AB,'Control Panel'!$F$36)</f>
        <v>0</v>
      </c>
      <c r="G329" s="83">
        <f>COUNTIFS('Module 23'!$C:$C,'Control Panel'!$F$33,'Module 23'!$AB:$AB,'Control Panel'!$F$36)</f>
        <v>0</v>
      </c>
      <c r="H329" s="71">
        <f>SUM(E329:G329)</f>
        <v>0</v>
      </c>
      <c r="I329" s="136">
        <f>COUNTIFS('Module 23'!$G:$G,"&lt;&gt;",'Module 23'!$AB:$AB,'Control Panel'!$F$36)</f>
        <v>0</v>
      </c>
      <c r="J329" s="72"/>
      <c r="L329" s="37" t="str">
        <f>'Control Panel'!$F$36</f>
        <v>Y</v>
      </c>
      <c r="M329" s="29">
        <f>E329*'Control Panel'!$G$31*'Control Panel'!$G$36</f>
        <v>0</v>
      </c>
      <c r="N329" s="29">
        <f>F329*'Control Panel'!$G$32*'Control Panel'!$G$36</f>
        <v>0</v>
      </c>
      <c r="O329" s="29">
        <f>G329*'Control Panel'!$G$33*'Control Panel'!$G$36</f>
        <v>0</v>
      </c>
      <c r="P329" s="36"/>
    </row>
    <row r="330" spans="1:16" ht="15.75" hidden="1" customHeight="1" thickBot="1" x14ac:dyDescent="0.3">
      <c r="B330" s="287"/>
      <c r="D330" s="68" t="str">
        <f>'Control Panel'!$E$37</f>
        <v>Reporting</v>
      </c>
      <c r="E330" s="78">
        <f>COUNTIFS('Module 23'!$C:$C,'Control Panel'!$F$31,'Module 23'!$AB:$AB,'Control Panel'!$F$37)</f>
        <v>0</v>
      </c>
      <c r="F330" s="79">
        <f>COUNTIFS('Module 23'!$C:$C,'Control Panel'!$F$32,'Module 23'!$AB:$AB,'Control Panel'!$F$37)</f>
        <v>0</v>
      </c>
      <c r="G330" s="80">
        <f>COUNTIFS('Module 23'!$C:$C,'Control Panel'!$F$33,'Module 23'!$AB:$AB,'Control Panel'!$F$37)</f>
        <v>0</v>
      </c>
      <c r="H330" s="69">
        <f t="shared" ref="H330:H334" si="50">SUM(E330:G330)</f>
        <v>0</v>
      </c>
      <c r="I330" s="137">
        <f>COUNTIFS('Module 23'!$G:$G,"&lt;&gt;",'Module 23'!$AB:$AB,'Control Panel'!$F$37)</f>
        <v>0</v>
      </c>
      <c r="J330" s="129"/>
      <c r="L330" s="37" t="str">
        <f>'Control Panel'!$F$37</f>
        <v>R</v>
      </c>
      <c r="M330" s="29">
        <f>E330*'Control Panel'!$G$31*'Control Panel'!$G$37</f>
        <v>0</v>
      </c>
      <c r="N330" s="29">
        <f>F330*'Control Panel'!$G$32*'Control Panel'!$G$37</f>
        <v>0</v>
      </c>
      <c r="O330" s="29">
        <f>G330*'Control Panel'!$G$33*'Control Panel'!$G$37</f>
        <v>0</v>
      </c>
      <c r="P330" s="36"/>
    </row>
    <row r="331" spans="1:16" ht="15.75" hidden="1" customHeight="1" thickBot="1" x14ac:dyDescent="0.3">
      <c r="B331" s="287"/>
      <c r="D331" s="70" t="str">
        <f>'Control Panel'!$E$38</f>
        <v>Third Party</v>
      </c>
      <c r="E331" s="81">
        <f>COUNTIFS('Module 23'!$C:$C,'Control Panel'!$F$31,'Module 23'!$AB:$AB,'Control Panel'!$F$38)</f>
        <v>0</v>
      </c>
      <c r="F331" s="82">
        <f>COUNTIFS('Module 23'!$C:$C,'Control Panel'!$F$32,'Module 23'!$AB:$AB,'Control Panel'!$F$38)</f>
        <v>0</v>
      </c>
      <c r="G331" s="83">
        <f>COUNTIFS('Module 23'!$C:$C,'Control Panel'!$F$33,'Module 23'!$AB:$AB,'Control Panel'!$F$38)</f>
        <v>0</v>
      </c>
      <c r="H331" s="71">
        <f t="shared" si="50"/>
        <v>0</v>
      </c>
      <c r="I331" s="136">
        <f>COUNTIFS('Module 23'!$G:$G,"&lt;&gt;",'Module 23'!$AB:$AB,'Control Panel'!$F$38)</f>
        <v>0</v>
      </c>
      <c r="J331" s="129"/>
      <c r="L331" s="37" t="str">
        <f>'Control Panel'!$F$38</f>
        <v>T</v>
      </c>
      <c r="M331" s="29">
        <f>E331*'Control Panel'!$G$31*'Control Panel'!$G$38</f>
        <v>0</v>
      </c>
      <c r="N331" s="29">
        <f>F331*'Control Panel'!$G$32*'Control Panel'!$G$38</f>
        <v>0</v>
      </c>
      <c r="O331" s="29">
        <f>G331*'Control Panel'!$G$33*'Control Panel'!$G$38</f>
        <v>0</v>
      </c>
      <c r="P331" s="36"/>
    </row>
    <row r="332" spans="1:16" ht="15.75" hidden="1" customHeight="1" thickBot="1" x14ac:dyDescent="0.3">
      <c r="A332" s="21" t="s">
        <v>236</v>
      </c>
      <c r="B332" s="150"/>
      <c r="D332" s="73" t="str">
        <f>'Control Panel'!$E$39</f>
        <v>Modification</v>
      </c>
      <c r="E332" s="78">
        <f>COUNTIFS('Module 23'!$C:$C,'Control Panel'!$F$31,'Module 23'!$AB:$AB,'Control Panel'!$F$39)</f>
        <v>0</v>
      </c>
      <c r="F332" s="79">
        <f>COUNTIFS('Module 23'!$C:$C,'Control Panel'!$F$32,'Module 23'!$AB:$AB,'Control Panel'!$F$39)</f>
        <v>0</v>
      </c>
      <c r="G332" s="80">
        <f>COUNTIFS('Module 23'!$C:$C,'Control Panel'!$F$33,'Module 23'!$AB:$AB,'Control Panel'!$F$39)</f>
        <v>0</v>
      </c>
      <c r="H332" s="69">
        <f t="shared" si="50"/>
        <v>0</v>
      </c>
      <c r="I332" s="137">
        <f>COUNTIFS('Module 23'!$G:$G,"&lt;&gt;",'Module 23'!$AB:$AB,'Control Panel'!$F$39)</f>
        <v>0</v>
      </c>
      <c r="J332" s="129"/>
      <c r="L332" s="37" t="str">
        <f>'Control Panel'!$F$39</f>
        <v>M</v>
      </c>
      <c r="M332" s="29">
        <f>E332*'Control Panel'!$G$31*'Control Panel'!$G$39</f>
        <v>0</v>
      </c>
      <c r="N332" s="29">
        <f>F332*'Control Panel'!$G$32*'Control Panel'!$G$39</f>
        <v>0</v>
      </c>
      <c r="O332" s="29">
        <f>G332*'Control Panel'!$G$33*'Control Panel'!$G$39</f>
        <v>0</v>
      </c>
      <c r="P332" s="36"/>
    </row>
    <row r="333" spans="1:16" ht="15.75" hidden="1" customHeight="1" thickBot="1" x14ac:dyDescent="0.3">
      <c r="A333" s="22" t="s">
        <v>237</v>
      </c>
      <c r="B333" s="151"/>
      <c r="D333" s="74" t="str">
        <f>'Control Panel'!$E$40</f>
        <v>Future</v>
      </c>
      <c r="E333" s="81">
        <f>COUNTIFS('Module 23'!$C:$C,'Control Panel'!$F$31,'Module 23'!$AB:$AB,'Control Panel'!$F$40)</f>
        <v>0</v>
      </c>
      <c r="F333" s="82">
        <f>COUNTIFS('Module 23'!$C:$C,'Control Panel'!$F$32,'Module 23'!$AB:$AB,'Control Panel'!$F$40)</f>
        <v>0</v>
      </c>
      <c r="G333" s="83">
        <f>COUNTIFS('Module 23'!$C:$C,'Control Panel'!$F$33,'Module 23'!$AB:$AB,'Control Panel'!$F$40)</f>
        <v>0</v>
      </c>
      <c r="H333" s="71">
        <f t="shared" si="50"/>
        <v>0</v>
      </c>
      <c r="I333" s="136">
        <f>COUNTIFS('Module 23'!$G:$G,"&lt;&gt;",'Module 23'!$AB:$AB,'Control Panel'!$F$40)</f>
        <v>0</v>
      </c>
      <c r="J333" s="129"/>
      <c r="L333" s="37" t="str">
        <f>'Control Panel'!$F$40</f>
        <v>F</v>
      </c>
      <c r="M333" s="29">
        <f>E333*'Control Panel'!$G$31*'Control Panel'!$G$40</f>
        <v>0</v>
      </c>
      <c r="N333" s="29">
        <f>F333*'Control Panel'!$G$32*'Control Panel'!$G$40</f>
        <v>0</v>
      </c>
      <c r="O333" s="29">
        <f>G333*'Control Panel'!$G$33*'Control Panel'!$G$40</f>
        <v>0</v>
      </c>
      <c r="P333" s="36"/>
    </row>
    <row r="334" spans="1:16" ht="15.75" hidden="1" customHeight="1" thickBot="1" x14ac:dyDescent="0.3">
      <c r="A334" s="25" t="str">
        <f>IF('Module 23'!$AC$12&gt;0,"Yes","No")</f>
        <v>No</v>
      </c>
      <c r="B334" s="152">
        <f>IF(A334="Yes",1,0)</f>
        <v>0</v>
      </c>
      <c r="D334" s="87" t="str">
        <f>'Control Panel'!$E$41</f>
        <v>Not Available</v>
      </c>
      <c r="E334" s="78">
        <f>COUNTIFS('Module 23'!$C:$C,'Control Panel'!$F$31,'Module 23'!$AB:$AB,'Control Panel'!$F$41)</f>
        <v>0</v>
      </c>
      <c r="F334" s="79">
        <f>COUNTIFS('Module 23'!$C:$C,'Control Panel'!$F$32,'Module 23'!$AB:$AB,'Control Panel'!$F$41)</f>
        <v>0</v>
      </c>
      <c r="G334" s="80">
        <f>COUNTIFS('Module 23'!$C:$C,'Control Panel'!$F$33,'Module 23'!$AB:$AB,'Control Panel'!$F$41)</f>
        <v>0</v>
      </c>
      <c r="H334" s="69">
        <f t="shared" si="50"/>
        <v>0</v>
      </c>
      <c r="I334" s="137">
        <f>COUNTIFS('Module 23'!$G:$G,"&lt;&gt;",'Module 23'!$AB:$AB,'Control Panel'!$F$41)</f>
        <v>0</v>
      </c>
      <c r="J334" s="129"/>
      <c r="L334" s="37" t="str">
        <f>'Control Panel'!$F$41</f>
        <v>N</v>
      </c>
      <c r="M334" s="29">
        <f>E334*'Control Panel'!$G$31*'Control Panel'!$G$41</f>
        <v>0</v>
      </c>
      <c r="N334" s="29">
        <f>F334*'Control Panel'!$G$32*'Control Panel'!$G$41</f>
        <v>0</v>
      </c>
      <c r="O334" s="29">
        <f>G334*'Control Panel'!$G$33*'Control Panel'!$G$41</f>
        <v>0</v>
      </c>
      <c r="P334" s="36"/>
    </row>
    <row r="335" spans="1:16" ht="15.75" hidden="1" customHeight="1" thickBot="1" x14ac:dyDescent="0.3">
      <c r="B335" s="287"/>
      <c r="D335" s="84" t="str">
        <f>$D$93</f>
        <v>Total:</v>
      </c>
      <c r="E335" s="85">
        <f>SUM(E329:E334)</f>
        <v>0</v>
      </c>
      <c r="F335" s="85">
        <f>SUM(F329:F334)</f>
        <v>0</v>
      </c>
      <c r="G335" s="85">
        <f>SUM(G329:G334)</f>
        <v>0</v>
      </c>
      <c r="H335" s="86">
        <f>SUM(H329:H334)</f>
        <v>0</v>
      </c>
      <c r="I335" s="86">
        <f>SUM(I329:I334)</f>
        <v>0</v>
      </c>
      <c r="J335" s="154"/>
      <c r="L335" s="37" t="str">
        <f>D335</f>
        <v>Total:</v>
      </c>
      <c r="M335" s="29">
        <f>SUM(M329:M334)</f>
        <v>0</v>
      </c>
      <c r="N335" s="29">
        <f>SUM(N329:N334)</f>
        <v>0</v>
      </c>
      <c r="O335" s="29">
        <f>SUM(O329:O334)</f>
        <v>0</v>
      </c>
      <c r="P335" s="36"/>
    </row>
    <row r="336" spans="1:16" ht="15.75" hidden="1" customHeight="1" thickBot="1" x14ac:dyDescent="0.3">
      <c r="B336" s="287"/>
      <c r="D336" s="59"/>
      <c r="H336" s="4"/>
      <c r="L336" s="29" t="s">
        <v>239</v>
      </c>
      <c r="M336" s="38" t="str">
        <f t="shared" ref="M336:O336" si="51">IF(M328=0,"NA",M335/M328)</f>
        <v>NA</v>
      </c>
      <c r="N336" s="38" t="str">
        <f t="shared" si="51"/>
        <v>NA</v>
      </c>
      <c r="O336" s="38" t="str">
        <f t="shared" si="51"/>
        <v>NA</v>
      </c>
      <c r="P336" s="36"/>
    </row>
    <row r="337" spans="1:16" ht="15.75" hidden="1" customHeight="1" thickBot="1" x14ac:dyDescent="0.3">
      <c r="B337" s="287"/>
      <c r="D337" s="397" t="str">
        <f>'Control Panel'!F70&amp;" - "&amp;'Control Panel'!E70</f>
        <v>4.25 - Module 24</v>
      </c>
      <c r="E337" s="398"/>
      <c r="F337" s="398"/>
      <c r="G337" s="19"/>
      <c r="H337" s="19"/>
      <c r="I337" s="19" t="str">
        <f>$I$84</f>
        <v xml:space="preserve">Overall Compliance: </v>
      </c>
      <c r="J337" s="20" t="str">
        <f>IF(SUM(M346:O346)=0,"N/A",SUM(M346:O346)/SUM(M339:O339))</f>
        <v>N/A</v>
      </c>
      <c r="L337" s="29"/>
      <c r="M337" s="29"/>
      <c r="N337" s="29"/>
      <c r="O337" s="29"/>
      <c r="P337" s="36"/>
    </row>
    <row r="338" spans="1:16" ht="15.75" hidden="1" customHeight="1" thickBot="1" x14ac:dyDescent="0.3">
      <c r="B338" s="287"/>
      <c r="D338" s="399" t="str">
        <f>$D$85</f>
        <v>Availability</v>
      </c>
      <c r="E338" s="401" t="str">
        <f>$E$85</f>
        <v>Priority</v>
      </c>
      <c r="F338" s="401"/>
      <c r="G338" s="401"/>
      <c r="H338" s="402" t="str">
        <f>$H$85</f>
        <v>Total</v>
      </c>
      <c r="I338" s="404" t="str">
        <f>$I$85</f>
        <v>Comments</v>
      </c>
      <c r="J338" s="417" t="str">
        <f>$J$85</f>
        <v>Availability by Type</v>
      </c>
      <c r="L338" s="29"/>
      <c r="M338" s="37" t="str">
        <f>'Control Panel'!$F$31</f>
        <v>R</v>
      </c>
      <c r="N338" s="37" t="str">
        <f>'Control Panel'!$F$32</f>
        <v>D</v>
      </c>
      <c r="O338" s="37" t="str">
        <f>'Control Panel'!$F$33</f>
        <v>O</v>
      </c>
      <c r="P338" s="36"/>
    </row>
    <row r="339" spans="1:16" ht="15.75" hidden="1" customHeight="1" thickBot="1" x14ac:dyDescent="0.3">
      <c r="B339" s="287"/>
      <c r="D339" s="400"/>
      <c r="E339" s="75" t="str">
        <f>'Control Panel'!$E$31</f>
        <v>Required</v>
      </c>
      <c r="F339" s="76" t="str">
        <f>'Control Panel'!$E$32</f>
        <v>Desired</v>
      </c>
      <c r="G339" s="77" t="str">
        <f>'Control Panel'!$E$33</f>
        <v>Optional</v>
      </c>
      <c r="H339" s="403"/>
      <c r="I339" s="405"/>
      <c r="J339" s="418"/>
      <c r="L339" s="37" t="s">
        <v>235</v>
      </c>
      <c r="M339" s="29">
        <f>E346*'Control Panel'!$G$31*'Control Panel'!$G$36</f>
        <v>0</v>
      </c>
      <c r="N339" s="29">
        <f>F346*'Control Panel'!$G$32*'Control Panel'!$G$36</f>
        <v>0</v>
      </c>
      <c r="O339" s="29">
        <f>G346*'Control Panel'!$G$33*'Control Panel'!$G$36</f>
        <v>0</v>
      </c>
      <c r="P339" s="36"/>
    </row>
    <row r="340" spans="1:16" ht="15.75" hidden="1" customHeight="1" thickBot="1" x14ac:dyDescent="0.3">
      <c r="B340" s="287"/>
      <c r="D340" s="88" t="str">
        <f>'Control Panel'!$E$36</f>
        <v>Yes</v>
      </c>
      <c r="E340" s="81">
        <f>COUNTIFS('Module 24'!$C:$C,'Control Panel'!$F$31,'Module 24'!$AB:$AB,'Control Panel'!$F$36)</f>
        <v>0</v>
      </c>
      <c r="F340" s="82">
        <f>COUNTIFS('Module 24'!$C:$C,'Control Panel'!$F$32,'Module 24'!$AB:$AB,'Control Panel'!$F$36)</f>
        <v>0</v>
      </c>
      <c r="G340" s="83">
        <f>COUNTIFS('Module 24'!$C:$C,'Control Panel'!$F$33,'Module 24'!$AB:$AB,'Control Panel'!$F$36)</f>
        <v>0</v>
      </c>
      <c r="H340" s="71">
        <f>SUM(E340:G340)</f>
        <v>0</v>
      </c>
      <c r="I340" s="136">
        <f>COUNTIFS('Module 24'!$G:$G,"&lt;&gt;",'Module 24'!$AB:$AB,'Control Panel'!$F$36)</f>
        <v>0</v>
      </c>
      <c r="J340" s="72"/>
      <c r="L340" s="37" t="str">
        <f>'Control Panel'!$F$36</f>
        <v>Y</v>
      </c>
      <c r="M340" s="29">
        <f>E340*'Control Panel'!$G$31*'Control Panel'!$G$36</f>
        <v>0</v>
      </c>
      <c r="N340" s="29">
        <f>F340*'Control Panel'!$G$32*'Control Panel'!$G$36</f>
        <v>0</v>
      </c>
      <c r="O340" s="29">
        <f>G340*'Control Panel'!$G$33*'Control Panel'!$G$36</f>
        <v>0</v>
      </c>
      <c r="P340" s="36"/>
    </row>
    <row r="341" spans="1:16" ht="15.75" hidden="1" customHeight="1" thickBot="1" x14ac:dyDescent="0.3">
      <c r="B341" s="287"/>
      <c r="D341" s="68" t="str">
        <f>'Control Panel'!$E$37</f>
        <v>Reporting</v>
      </c>
      <c r="E341" s="78">
        <f>COUNTIFS('Module 24'!$C:$C,'Control Panel'!$F$31,'Module 24'!$AB:$AB,'Control Panel'!$F$37)</f>
        <v>0</v>
      </c>
      <c r="F341" s="79">
        <f>COUNTIFS('Module 24'!$C:$C,'Control Panel'!$F$32,'Module 24'!$AB:$AB,'Control Panel'!$F$37)</f>
        <v>0</v>
      </c>
      <c r="G341" s="80">
        <f>COUNTIFS('Module 24'!$C:$C,'Control Panel'!$F$33,'Module 24'!$AB:$AB,'Control Panel'!$F$37)</f>
        <v>0</v>
      </c>
      <c r="H341" s="69">
        <f t="shared" ref="H341:H345" si="52">SUM(E341:G341)</f>
        <v>0</v>
      </c>
      <c r="I341" s="137">
        <f>COUNTIFS('Module 24'!$G:$G,"&lt;&gt;",'Module 24'!$AB:$AB,'Control Panel'!$F$37)</f>
        <v>0</v>
      </c>
      <c r="J341" s="129"/>
      <c r="L341" s="37" t="str">
        <f>'Control Panel'!$F$37</f>
        <v>R</v>
      </c>
      <c r="M341" s="29">
        <f>E341*'Control Panel'!$G$31*'Control Panel'!$G$37</f>
        <v>0</v>
      </c>
      <c r="N341" s="29">
        <f>F341*'Control Panel'!$G$32*'Control Panel'!$G$37</f>
        <v>0</v>
      </c>
      <c r="O341" s="29">
        <f>G341*'Control Panel'!$G$33*'Control Panel'!$G$37</f>
        <v>0</v>
      </c>
      <c r="P341" s="36"/>
    </row>
    <row r="342" spans="1:16" ht="15.75" hidden="1" customHeight="1" thickBot="1" x14ac:dyDescent="0.3">
      <c r="B342" s="287"/>
      <c r="D342" s="70" t="str">
        <f>'Control Panel'!$E$38</f>
        <v>Third Party</v>
      </c>
      <c r="E342" s="81">
        <f>COUNTIFS('Module 24'!$C:$C,'Control Panel'!$F$31,'Module 24'!$AB:$AB,'Control Panel'!$F$38)</f>
        <v>0</v>
      </c>
      <c r="F342" s="82">
        <f>COUNTIFS('Module 24'!$C:$C,'Control Panel'!$F$32,'Module 24'!$AB:$AB,'Control Panel'!$F$38)</f>
        <v>0</v>
      </c>
      <c r="G342" s="83">
        <f>COUNTIFS('Module 24'!$C:$C,'Control Panel'!$F$33,'Module 24'!$AB:$AB,'Control Panel'!$F$38)</f>
        <v>0</v>
      </c>
      <c r="H342" s="71">
        <f t="shared" si="52"/>
        <v>0</v>
      </c>
      <c r="I342" s="136">
        <f>COUNTIFS('Module 24'!$G:$G,"&lt;&gt;",'Module 24'!$AB:$AB,'Control Panel'!$F$38)</f>
        <v>0</v>
      </c>
      <c r="J342" s="129"/>
      <c r="L342" s="37" t="str">
        <f>'Control Panel'!$F$38</f>
        <v>T</v>
      </c>
      <c r="M342" s="29">
        <f>E342*'Control Panel'!$G$31*'Control Panel'!$G$38</f>
        <v>0</v>
      </c>
      <c r="N342" s="29">
        <f>F342*'Control Panel'!$G$32*'Control Panel'!$G$38</f>
        <v>0</v>
      </c>
      <c r="O342" s="29">
        <f>G342*'Control Panel'!$G$33*'Control Panel'!$G$38</f>
        <v>0</v>
      </c>
      <c r="P342" s="36"/>
    </row>
    <row r="343" spans="1:16" ht="15.75" hidden="1" customHeight="1" thickBot="1" x14ac:dyDescent="0.3">
      <c r="A343" s="21" t="s">
        <v>236</v>
      </c>
      <c r="B343" s="150"/>
      <c r="D343" s="73" t="str">
        <f>'Control Panel'!$E$39</f>
        <v>Modification</v>
      </c>
      <c r="E343" s="78">
        <f>COUNTIFS('Module 24'!$C:$C,'Control Panel'!$F$31,'Module 24'!$AB:$AB,'Control Panel'!$F$39)</f>
        <v>0</v>
      </c>
      <c r="F343" s="79">
        <f>COUNTIFS('Module 24'!$C:$C,'Control Panel'!$F$32,'Module 24'!$AB:$AB,'Control Panel'!$F$39)</f>
        <v>0</v>
      </c>
      <c r="G343" s="80">
        <f>COUNTIFS('Module 24'!$C:$C,'Control Panel'!$F$33,'Module 24'!$AB:$AB,'Control Panel'!$F$39)</f>
        <v>0</v>
      </c>
      <c r="H343" s="69">
        <f t="shared" si="52"/>
        <v>0</v>
      </c>
      <c r="I343" s="137">
        <f>COUNTIFS('Module 24'!$G:$G,"&lt;&gt;",'Module 24'!$AB:$AB,'Control Panel'!$F$39)</f>
        <v>0</v>
      </c>
      <c r="J343" s="129"/>
      <c r="L343" s="37" t="str">
        <f>'Control Panel'!$F$39</f>
        <v>M</v>
      </c>
      <c r="M343" s="29">
        <f>E343*'Control Panel'!$G$31*'Control Panel'!$G$39</f>
        <v>0</v>
      </c>
      <c r="N343" s="29">
        <f>F343*'Control Panel'!$G$32*'Control Panel'!$G$39</f>
        <v>0</v>
      </c>
      <c r="O343" s="29">
        <f>G343*'Control Panel'!$G$33*'Control Panel'!$G$39</f>
        <v>0</v>
      </c>
      <c r="P343" s="36"/>
    </row>
    <row r="344" spans="1:16" ht="15.75" hidden="1" customHeight="1" thickBot="1" x14ac:dyDescent="0.3">
      <c r="A344" s="22" t="s">
        <v>237</v>
      </c>
      <c r="B344" s="151"/>
      <c r="D344" s="74" t="str">
        <f>'Control Panel'!$E$40</f>
        <v>Future</v>
      </c>
      <c r="E344" s="81">
        <f>COUNTIFS('Module 24'!$C:$C,'Control Panel'!$F$31,'Module 24'!$AB:$AB,'Control Panel'!$F$40)</f>
        <v>0</v>
      </c>
      <c r="F344" s="82">
        <f>COUNTIFS('Module 24'!$C:$C,'Control Panel'!$F$32,'Module 24'!$AB:$AB,'Control Panel'!$F$40)</f>
        <v>0</v>
      </c>
      <c r="G344" s="83">
        <f>COUNTIFS('Module 24'!$C:$C,'Control Panel'!$F$33,'Module 24'!$AB:$AB,'Control Panel'!$F$40)</f>
        <v>0</v>
      </c>
      <c r="H344" s="71">
        <f t="shared" si="52"/>
        <v>0</v>
      </c>
      <c r="I344" s="136">
        <f>COUNTIFS('Module 24'!$G:$G,"&lt;&gt;",'Module 24'!$AB:$AB,'Control Panel'!$F$40)</f>
        <v>0</v>
      </c>
      <c r="J344" s="129"/>
      <c r="L344" s="37" t="str">
        <f>'Control Panel'!$F$40</f>
        <v>F</v>
      </c>
      <c r="M344" s="29">
        <f>E344*'Control Panel'!$G$31*'Control Panel'!$G$40</f>
        <v>0</v>
      </c>
      <c r="N344" s="29">
        <f>F344*'Control Panel'!$G$32*'Control Panel'!$G$40</f>
        <v>0</v>
      </c>
      <c r="O344" s="29">
        <f>G344*'Control Panel'!$G$33*'Control Panel'!$G$40</f>
        <v>0</v>
      </c>
      <c r="P344" s="36"/>
    </row>
    <row r="345" spans="1:16" ht="15.75" hidden="1" customHeight="1" thickBot="1" x14ac:dyDescent="0.3">
      <c r="A345" s="25" t="str">
        <f>IF('Module 24'!$AC$12&gt;0,"Yes","No")</f>
        <v>No</v>
      </c>
      <c r="B345" s="152">
        <f>IF(A345="Yes",1,0)</f>
        <v>0</v>
      </c>
      <c r="D345" s="87" t="str">
        <f>'Control Panel'!$E$41</f>
        <v>Not Available</v>
      </c>
      <c r="E345" s="78">
        <f>COUNTIFS('Module 24'!$C:$C,'Control Panel'!$F$31,'Module 24'!$AB:$AB,'Control Panel'!$F$41)</f>
        <v>0</v>
      </c>
      <c r="F345" s="79">
        <f>COUNTIFS('Module 24'!$C:$C,'Control Panel'!$F$32,'Module 24'!$AB:$AB,'Control Panel'!$F$41)</f>
        <v>0</v>
      </c>
      <c r="G345" s="80">
        <f>COUNTIFS('Module 24'!$C:$C,'Control Panel'!$F$33,'Module 24'!$AB:$AB,'Control Panel'!$F$41)</f>
        <v>0</v>
      </c>
      <c r="H345" s="69">
        <f t="shared" si="52"/>
        <v>0</v>
      </c>
      <c r="I345" s="137">
        <f>COUNTIFS('Module 24'!$G:$G,"&lt;&gt;",'Module 24'!$AB:$AB,'Control Panel'!$F$41)</f>
        <v>0</v>
      </c>
      <c r="J345" s="129"/>
      <c r="L345" s="37" t="str">
        <f>'Control Panel'!$F$41</f>
        <v>N</v>
      </c>
      <c r="M345" s="29">
        <f>E345*'Control Panel'!$G$31*'Control Panel'!$G$41</f>
        <v>0</v>
      </c>
      <c r="N345" s="29">
        <f>F345*'Control Panel'!$G$32*'Control Panel'!$G$41</f>
        <v>0</v>
      </c>
      <c r="O345" s="29">
        <f>G345*'Control Panel'!$G$33*'Control Panel'!$G$41</f>
        <v>0</v>
      </c>
      <c r="P345" s="36"/>
    </row>
    <row r="346" spans="1:16" ht="15.75" hidden="1" customHeight="1" thickBot="1" x14ac:dyDescent="0.3">
      <c r="B346" s="287"/>
      <c r="D346" s="84" t="str">
        <f>$D$93</f>
        <v>Total:</v>
      </c>
      <c r="E346" s="85">
        <f>SUM(E340:E345)</f>
        <v>0</v>
      </c>
      <c r="F346" s="85">
        <f>SUM(F340:F345)</f>
        <v>0</v>
      </c>
      <c r="G346" s="85">
        <f>SUM(G340:G345)</f>
        <v>0</v>
      </c>
      <c r="H346" s="86">
        <f>SUM(H340:H345)</f>
        <v>0</v>
      </c>
      <c r="I346" s="86">
        <f>SUM(I340:I345)</f>
        <v>0</v>
      </c>
      <c r="J346" s="154"/>
      <c r="L346" s="37" t="str">
        <f>D346</f>
        <v>Total:</v>
      </c>
      <c r="M346" s="29">
        <f>SUM(M340:M345)</f>
        <v>0</v>
      </c>
      <c r="N346" s="29">
        <f>SUM(N340:N345)</f>
        <v>0</v>
      </c>
      <c r="O346" s="29">
        <f>SUM(O340:O345)</f>
        <v>0</v>
      </c>
      <c r="P346" s="36"/>
    </row>
    <row r="347" spans="1:16" ht="15.75" hidden="1" customHeight="1" thickBot="1" x14ac:dyDescent="0.3">
      <c r="B347" s="287"/>
      <c r="D347" s="59"/>
      <c r="H347" s="4"/>
      <c r="L347" s="29" t="s">
        <v>239</v>
      </c>
      <c r="M347" s="38" t="str">
        <f t="shared" ref="M347:O347" si="53">IF(M339=0,"NA",M346/M339)</f>
        <v>NA</v>
      </c>
      <c r="N347" s="38" t="str">
        <f t="shared" si="53"/>
        <v>NA</v>
      </c>
      <c r="O347" s="38" t="str">
        <f t="shared" si="53"/>
        <v>NA</v>
      </c>
      <c r="P347" s="36"/>
    </row>
    <row r="348" spans="1:16" ht="15.75" hidden="1" customHeight="1" thickBot="1" x14ac:dyDescent="0.3">
      <c r="B348" s="287"/>
      <c r="D348" s="397" t="str">
        <f>'Control Panel'!F71&amp;" - "&amp;'Control Panel'!E71</f>
        <v>4.26 - Module 25</v>
      </c>
      <c r="E348" s="398"/>
      <c r="F348" s="398"/>
      <c r="G348" s="19"/>
      <c r="H348" s="19"/>
      <c r="I348" s="19" t="str">
        <f>$I$84</f>
        <v xml:space="preserve">Overall Compliance: </v>
      </c>
      <c r="J348" s="20" t="str">
        <f>IF(SUM(M357:O357)=0,"N/A",SUM(M357:O357)/SUM(M350:O350))</f>
        <v>N/A</v>
      </c>
      <c r="L348" s="29"/>
      <c r="M348" s="29"/>
      <c r="N348" s="29"/>
      <c r="O348" s="29"/>
      <c r="P348" s="36"/>
    </row>
    <row r="349" spans="1:16" ht="15.75" hidden="1" customHeight="1" thickBot="1" x14ac:dyDescent="0.3">
      <c r="B349" s="287"/>
      <c r="D349" s="399" t="str">
        <f>$D$85</f>
        <v>Availability</v>
      </c>
      <c r="E349" s="401" t="str">
        <f>$E$85</f>
        <v>Priority</v>
      </c>
      <c r="F349" s="401"/>
      <c r="G349" s="401"/>
      <c r="H349" s="402" t="str">
        <f>$H$85</f>
        <v>Total</v>
      </c>
      <c r="I349" s="404" t="str">
        <f>$I$85</f>
        <v>Comments</v>
      </c>
      <c r="J349" s="417" t="str">
        <f>$J$85</f>
        <v>Availability by Type</v>
      </c>
      <c r="L349" s="29"/>
      <c r="M349" s="37" t="str">
        <f>'Control Panel'!$F$31</f>
        <v>R</v>
      </c>
      <c r="N349" s="37" t="str">
        <f>'Control Panel'!$F$32</f>
        <v>D</v>
      </c>
      <c r="O349" s="37" t="str">
        <f>'Control Panel'!$F$33</f>
        <v>O</v>
      </c>
      <c r="P349" s="36"/>
    </row>
    <row r="350" spans="1:16" ht="15.75" hidden="1" customHeight="1" thickBot="1" x14ac:dyDescent="0.3">
      <c r="B350" s="287"/>
      <c r="D350" s="400"/>
      <c r="E350" s="75" t="str">
        <f>'Control Panel'!$E$31</f>
        <v>Required</v>
      </c>
      <c r="F350" s="76" t="str">
        <f>'Control Panel'!$E$32</f>
        <v>Desired</v>
      </c>
      <c r="G350" s="77" t="str">
        <f>'Control Panel'!$E$33</f>
        <v>Optional</v>
      </c>
      <c r="H350" s="403"/>
      <c r="I350" s="405"/>
      <c r="J350" s="418"/>
      <c r="L350" s="37" t="s">
        <v>235</v>
      </c>
      <c r="M350" s="29">
        <f>E357*'Control Panel'!$G$31*'Control Panel'!$G$36</f>
        <v>0</v>
      </c>
      <c r="N350" s="29">
        <f>F357*'Control Panel'!$G$32*'Control Panel'!$G$36</f>
        <v>0</v>
      </c>
      <c r="O350" s="29">
        <f>G357*'Control Panel'!$G$33*'Control Panel'!$G$36</f>
        <v>0</v>
      </c>
      <c r="P350" s="36"/>
    </row>
    <row r="351" spans="1:16" ht="15.75" hidden="1" customHeight="1" thickBot="1" x14ac:dyDescent="0.3">
      <c r="B351" s="287"/>
      <c r="D351" s="88" t="str">
        <f>'Control Panel'!$E$36</f>
        <v>Yes</v>
      </c>
      <c r="E351" s="81">
        <f>COUNTIFS('Module 25'!$C:$C,'Control Panel'!$F$31,'Module 25'!$AB:$AB,'Control Panel'!$F$36)</f>
        <v>0</v>
      </c>
      <c r="F351" s="82">
        <f>COUNTIFS('Module 25'!$C:$C,'Control Panel'!$F$32,'Module 25'!$AB:$AB,'Control Panel'!$F$36)</f>
        <v>0</v>
      </c>
      <c r="G351" s="83">
        <f>COUNTIFS('Module 25'!$C:$C,'Control Panel'!$F$33,'Module 25'!$AB:$AB,'Control Panel'!$F$36)</f>
        <v>0</v>
      </c>
      <c r="H351" s="71">
        <f>SUM(E351:G351)</f>
        <v>0</v>
      </c>
      <c r="I351" s="136">
        <f>COUNTIFS('Module 25'!$G:$G,"&lt;&gt;",'Module 25'!$AB:$AB,'Control Panel'!$F$36)</f>
        <v>0</v>
      </c>
      <c r="J351" s="72"/>
      <c r="L351" s="37" t="str">
        <f>'Control Panel'!$F$36</f>
        <v>Y</v>
      </c>
      <c r="M351" s="29">
        <f>E351*'Control Panel'!$G$31*'Control Panel'!$G$36</f>
        <v>0</v>
      </c>
      <c r="N351" s="29">
        <f>F351*'Control Panel'!$G$32*'Control Panel'!$G$36</f>
        <v>0</v>
      </c>
      <c r="O351" s="29">
        <f>G351*'Control Panel'!$G$33*'Control Panel'!$G$36</f>
        <v>0</v>
      </c>
      <c r="P351" s="36"/>
    </row>
    <row r="352" spans="1:16" ht="15.75" hidden="1" customHeight="1" thickBot="1" x14ac:dyDescent="0.3">
      <c r="B352" s="287"/>
      <c r="D352" s="68" t="str">
        <f>'Control Panel'!$E$37</f>
        <v>Reporting</v>
      </c>
      <c r="E352" s="78">
        <f>COUNTIFS('Module 25'!$C:$C,'Control Panel'!$F$31,'Module 25'!$AB:$AB,'Control Panel'!$F$37)</f>
        <v>0</v>
      </c>
      <c r="F352" s="79">
        <f>COUNTIFS('Module 25'!$C:$C,'Control Panel'!$F$32,'Module 25'!$AB:$AB,'Control Panel'!$F$37)</f>
        <v>0</v>
      </c>
      <c r="G352" s="80">
        <f>COUNTIFS('Module 25'!$C:$C,'Control Panel'!$F$33,'Module 25'!$AB:$AB,'Control Panel'!$F$37)</f>
        <v>0</v>
      </c>
      <c r="H352" s="69">
        <f t="shared" ref="H352:H356" si="54">SUM(E352:G352)</f>
        <v>0</v>
      </c>
      <c r="I352" s="137">
        <f>COUNTIFS('Module 25'!$G:$G,"&lt;&gt;",'Module 25'!$AB:$AB,'Control Panel'!$F$37)</f>
        <v>0</v>
      </c>
      <c r="J352" s="129"/>
      <c r="L352" s="37" t="str">
        <f>'Control Panel'!$F$37</f>
        <v>R</v>
      </c>
      <c r="M352" s="29">
        <f>E352*'Control Panel'!$G$31*'Control Panel'!$G$37</f>
        <v>0</v>
      </c>
      <c r="N352" s="29">
        <f>F352*'Control Panel'!$G$32*'Control Panel'!$G$37</f>
        <v>0</v>
      </c>
      <c r="O352" s="29">
        <f>G352*'Control Panel'!$G$33*'Control Panel'!$G$37</f>
        <v>0</v>
      </c>
      <c r="P352" s="36"/>
    </row>
    <row r="353" spans="1:16" ht="15.75" hidden="1" customHeight="1" thickBot="1" x14ac:dyDescent="0.3">
      <c r="B353" s="287"/>
      <c r="D353" s="70" t="str">
        <f>'Control Panel'!$E$38</f>
        <v>Third Party</v>
      </c>
      <c r="E353" s="81">
        <f>COUNTIFS('Module 25'!$C:$C,'Control Panel'!$F$31,'Module 25'!$AB:$AB,'Control Panel'!$F$38)</f>
        <v>0</v>
      </c>
      <c r="F353" s="82">
        <f>COUNTIFS('Module 25'!$C:$C,'Control Panel'!$F$32,'Module 25'!$AB:$AB,'Control Panel'!$F$38)</f>
        <v>0</v>
      </c>
      <c r="G353" s="83">
        <f>COUNTIFS('Module 25'!$C:$C,'Control Panel'!$F$33,'Module 25'!$AB:$AB,'Control Panel'!$F$38)</f>
        <v>0</v>
      </c>
      <c r="H353" s="71">
        <f t="shared" si="54"/>
        <v>0</v>
      </c>
      <c r="I353" s="136">
        <f>COUNTIFS('Module 25'!$G:$G,"&lt;&gt;",'Module 25'!$AB:$AB,'Control Panel'!$F$38)</f>
        <v>0</v>
      </c>
      <c r="J353" s="129"/>
      <c r="L353" s="37" t="str">
        <f>'Control Panel'!$F$38</f>
        <v>T</v>
      </c>
      <c r="M353" s="29">
        <f>E353*'Control Panel'!$G$31*'Control Panel'!$G$38</f>
        <v>0</v>
      </c>
      <c r="N353" s="29">
        <f>F353*'Control Panel'!$G$32*'Control Panel'!$G$38</f>
        <v>0</v>
      </c>
      <c r="O353" s="29">
        <f>G353*'Control Panel'!$G$33*'Control Panel'!$G$38</f>
        <v>0</v>
      </c>
      <c r="P353" s="36"/>
    </row>
    <row r="354" spans="1:16" ht="15.75" hidden="1" customHeight="1" thickBot="1" x14ac:dyDescent="0.3">
      <c r="A354" s="21" t="s">
        <v>236</v>
      </c>
      <c r="B354" s="150"/>
      <c r="D354" s="73" t="str">
        <f>'Control Panel'!$E$39</f>
        <v>Modification</v>
      </c>
      <c r="E354" s="78">
        <f>COUNTIFS('Module 25'!$C:$C,'Control Panel'!$F$31,'Module 25'!$AB:$AB,'Control Panel'!$F$39)</f>
        <v>0</v>
      </c>
      <c r="F354" s="79">
        <f>COUNTIFS('Module 25'!$C:$C,'Control Panel'!$F$32,'Module 25'!$AB:$AB,'Control Panel'!$F$39)</f>
        <v>0</v>
      </c>
      <c r="G354" s="80">
        <f>COUNTIFS('Module 25'!$C:$C,'Control Panel'!$F$33,'Module 25'!$AB:$AB,'Control Panel'!$F$39)</f>
        <v>0</v>
      </c>
      <c r="H354" s="69">
        <f t="shared" si="54"/>
        <v>0</v>
      </c>
      <c r="I354" s="137">
        <f>COUNTIFS('Module 25'!$G:$G,"&lt;&gt;",'Module 25'!$AB:$AB,'Control Panel'!$F$39)</f>
        <v>0</v>
      </c>
      <c r="J354" s="129"/>
      <c r="L354" s="37" t="str">
        <f>'Control Panel'!$F$39</f>
        <v>M</v>
      </c>
      <c r="M354" s="29">
        <f>E354*'Control Panel'!$G$31*'Control Panel'!$G$39</f>
        <v>0</v>
      </c>
      <c r="N354" s="29">
        <f>F354*'Control Panel'!$G$32*'Control Panel'!$G$39</f>
        <v>0</v>
      </c>
      <c r="O354" s="29">
        <f>G354*'Control Panel'!$G$33*'Control Panel'!$G$39</f>
        <v>0</v>
      </c>
      <c r="P354" s="36"/>
    </row>
    <row r="355" spans="1:16" ht="15.75" hidden="1" customHeight="1" thickBot="1" x14ac:dyDescent="0.3">
      <c r="A355" s="22" t="s">
        <v>237</v>
      </c>
      <c r="B355" s="151"/>
      <c r="D355" s="74" t="str">
        <f>'Control Panel'!$E$40</f>
        <v>Future</v>
      </c>
      <c r="E355" s="81">
        <f>COUNTIFS('Module 25'!$C:$C,'Control Panel'!$F$31,'Module 25'!$AB:$AB,'Control Panel'!$F$40)</f>
        <v>0</v>
      </c>
      <c r="F355" s="82">
        <f>COUNTIFS('Module 25'!$C:$C,'Control Panel'!$F$32,'Module 25'!$AB:$AB,'Control Panel'!$F$40)</f>
        <v>0</v>
      </c>
      <c r="G355" s="83">
        <f>COUNTIFS('Module 25'!$C:$C,'Control Panel'!$F$33,'Module 25'!$AB:$AB,'Control Panel'!$F$40)</f>
        <v>0</v>
      </c>
      <c r="H355" s="71">
        <f t="shared" si="54"/>
        <v>0</v>
      </c>
      <c r="I355" s="136">
        <f>COUNTIFS('Module 25'!$G:$G,"&lt;&gt;",'Module 25'!$AB:$AB,'Control Panel'!$F$40)</f>
        <v>0</v>
      </c>
      <c r="J355" s="129"/>
      <c r="L355" s="37" t="str">
        <f>'Control Panel'!$F$40</f>
        <v>F</v>
      </c>
      <c r="M355" s="29">
        <f>E355*'Control Panel'!$G$31*'Control Panel'!$G$40</f>
        <v>0</v>
      </c>
      <c r="N355" s="29">
        <f>F355*'Control Panel'!$G$32*'Control Panel'!$G$40</f>
        <v>0</v>
      </c>
      <c r="O355" s="29">
        <f>G355*'Control Panel'!$G$33*'Control Panel'!$G$40</f>
        <v>0</v>
      </c>
      <c r="P355" s="36"/>
    </row>
    <row r="356" spans="1:16" ht="15.75" hidden="1" customHeight="1" thickBot="1" x14ac:dyDescent="0.3">
      <c r="A356" s="25" t="str">
        <f>IF('Module 25'!$AC$12&gt;0,"Yes","No")</f>
        <v>No</v>
      </c>
      <c r="B356" s="152">
        <f>IF(A356="Yes",1,0)</f>
        <v>0</v>
      </c>
      <c r="D356" s="87" t="str">
        <f>'Control Panel'!$E$41</f>
        <v>Not Available</v>
      </c>
      <c r="E356" s="78">
        <f>COUNTIFS('Module 25'!$C:$C,'Control Panel'!$F$31,'Module 25'!$AB:$AB,'Control Panel'!$F$41)</f>
        <v>0</v>
      </c>
      <c r="F356" s="79">
        <f>COUNTIFS('Module 25'!$C:$C,'Control Panel'!$F$32,'Module 25'!$AB:$AB,'Control Panel'!$F$41)</f>
        <v>0</v>
      </c>
      <c r="G356" s="80">
        <f>COUNTIFS('Module 25'!$C:$C,'Control Panel'!$F$33,'Module 25'!$AB:$AB,'Control Panel'!$F$41)</f>
        <v>0</v>
      </c>
      <c r="H356" s="69">
        <f t="shared" si="54"/>
        <v>0</v>
      </c>
      <c r="I356" s="137">
        <f>COUNTIFS('Module 25'!$G:$G,"&lt;&gt;",'Module 25'!$AB:$AB,'Control Panel'!$F$41)</f>
        <v>0</v>
      </c>
      <c r="J356" s="129"/>
      <c r="L356" s="37" t="str">
        <f>'Control Panel'!$F$41</f>
        <v>N</v>
      </c>
      <c r="M356" s="29">
        <f>E356*'Control Panel'!$G$31*'Control Panel'!$G$41</f>
        <v>0</v>
      </c>
      <c r="N356" s="29">
        <f>F356*'Control Panel'!$G$32*'Control Panel'!$G$41</f>
        <v>0</v>
      </c>
      <c r="O356" s="29">
        <f>G356*'Control Panel'!$G$33*'Control Panel'!$G$41</f>
        <v>0</v>
      </c>
      <c r="P356" s="36"/>
    </row>
    <row r="357" spans="1:16" ht="15.75" hidden="1" customHeight="1" thickBot="1" x14ac:dyDescent="0.3">
      <c r="B357" s="287"/>
      <c r="D357" s="84" t="str">
        <f>$D$93</f>
        <v>Total:</v>
      </c>
      <c r="E357" s="85">
        <f>SUM(E351:E356)</f>
        <v>0</v>
      </c>
      <c r="F357" s="85">
        <f>SUM(F351:F356)</f>
        <v>0</v>
      </c>
      <c r="G357" s="85">
        <f>SUM(G351:G356)</f>
        <v>0</v>
      </c>
      <c r="H357" s="86">
        <f>SUM(H351:H356)</f>
        <v>0</v>
      </c>
      <c r="I357" s="86">
        <f>SUM(I351:I356)</f>
        <v>0</v>
      </c>
      <c r="J357" s="154"/>
      <c r="L357" s="37" t="str">
        <f>D357</f>
        <v>Total:</v>
      </c>
      <c r="M357" s="29">
        <f>SUM(M351:M356)</f>
        <v>0</v>
      </c>
      <c r="N357" s="29">
        <f>SUM(N351:N356)</f>
        <v>0</v>
      </c>
      <c r="O357" s="29">
        <f>SUM(O351:O356)</f>
        <v>0</v>
      </c>
      <c r="P357" s="36"/>
    </row>
    <row r="358" spans="1:16" ht="15.75" hidden="1" customHeight="1" thickBot="1" x14ac:dyDescent="0.3">
      <c r="B358" s="287"/>
      <c r="D358" s="59"/>
      <c r="H358" s="4"/>
      <c r="L358" s="29" t="s">
        <v>239</v>
      </c>
      <c r="M358" s="38" t="str">
        <f t="shared" ref="M358:O358" si="55">IF(M350=0,"NA",M357/M350)</f>
        <v>NA</v>
      </c>
      <c r="N358" s="38" t="str">
        <f t="shared" si="55"/>
        <v>NA</v>
      </c>
      <c r="O358" s="38" t="str">
        <f t="shared" si="55"/>
        <v>NA</v>
      </c>
      <c r="P358" s="36"/>
    </row>
    <row r="359" spans="1:16" ht="15.75" hidden="1" customHeight="1" thickBot="1" x14ac:dyDescent="0.3">
      <c r="B359" s="287"/>
      <c r="D359" s="397" t="str">
        <f>'Control Panel'!F72&amp;" - "&amp;'Control Panel'!E72</f>
        <v>4.27 - Module 26</v>
      </c>
      <c r="E359" s="398"/>
      <c r="F359" s="398"/>
      <c r="G359" s="19"/>
      <c r="H359" s="19"/>
      <c r="I359" s="19" t="str">
        <f>$I$84</f>
        <v xml:space="preserve">Overall Compliance: </v>
      </c>
      <c r="J359" s="20" t="str">
        <f>IF(SUM(M368:O368)=0,"N/A",SUM(M368:O368)/SUM(M361:O361))</f>
        <v>N/A</v>
      </c>
      <c r="L359" s="29"/>
      <c r="M359" s="29"/>
      <c r="N359" s="29"/>
      <c r="O359" s="29"/>
      <c r="P359" s="36"/>
    </row>
    <row r="360" spans="1:16" ht="15.75" hidden="1" customHeight="1" thickBot="1" x14ac:dyDescent="0.3">
      <c r="B360" s="287"/>
      <c r="D360" s="399" t="str">
        <f>$D$85</f>
        <v>Availability</v>
      </c>
      <c r="E360" s="419" t="str">
        <f>$E$85</f>
        <v>Priority</v>
      </c>
      <c r="F360" s="419"/>
      <c r="G360" s="419"/>
      <c r="H360" s="402" t="str">
        <f>$H$85</f>
        <v>Total</v>
      </c>
      <c r="I360" s="404" t="str">
        <f>$I$85</f>
        <v>Comments</v>
      </c>
      <c r="J360" s="417" t="str">
        <f>$J$85</f>
        <v>Availability by Type</v>
      </c>
      <c r="L360" s="29"/>
      <c r="M360" s="37" t="str">
        <f>'Control Panel'!$F$31</f>
        <v>R</v>
      </c>
      <c r="N360" s="37" t="str">
        <f>'Control Panel'!$F$32</f>
        <v>D</v>
      </c>
      <c r="O360" s="37" t="str">
        <f>'Control Panel'!$F$33</f>
        <v>O</v>
      </c>
      <c r="P360" s="36"/>
    </row>
    <row r="361" spans="1:16" ht="15.75" hidden="1" customHeight="1" thickBot="1" x14ac:dyDescent="0.3">
      <c r="B361" s="287"/>
      <c r="D361" s="400"/>
      <c r="E361" s="75" t="str">
        <f>'Control Panel'!$E$31</f>
        <v>Required</v>
      </c>
      <c r="F361" s="76" t="str">
        <f>'Control Panel'!$E$32</f>
        <v>Desired</v>
      </c>
      <c r="G361" s="77" t="str">
        <f>'Control Panel'!$E$33</f>
        <v>Optional</v>
      </c>
      <c r="H361" s="403"/>
      <c r="I361" s="405"/>
      <c r="J361" s="418"/>
      <c r="L361" s="37" t="s">
        <v>235</v>
      </c>
      <c r="M361" s="29">
        <f>E368*'Control Panel'!$G$31*'Control Panel'!$G$36</f>
        <v>0</v>
      </c>
      <c r="N361" s="29">
        <f>F368*'Control Panel'!$G$32*'Control Panel'!$G$36</f>
        <v>0</v>
      </c>
      <c r="O361" s="29">
        <f>G368*'Control Panel'!$G$33*'Control Panel'!$G$36</f>
        <v>0</v>
      </c>
      <c r="P361" s="36"/>
    </row>
    <row r="362" spans="1:16" ht="15.75" hidden="1" customHeight="1" thickBot="1" x14ac:dyDescent="0.3">
      <c r="B362" s="287"/>
      <c r="D362" s="88" t="str">
        <f>'Control Panel'!$E$36</f>
        <v>Yes</v>
      </c>
      <c r="E362" s="81">
        <f>COUNTIFS('Module 26'!$C:$C,'Control Panel'!$F$31,'Module 26'!$AB:$AB,'Control Panel'!$F$36)</f>
        <v>0</v>
      </c>
      <c r="F362" s="82">
        <f>COUNTIFS('Module 26'!$C:$C,'Control Panel'!$F$32,'Module 26'!$AB:$AB,'Control Panel'!$F$36)</f>
        <v>0</v>
      </c>
      <c r="G362" s="83">
        <f>COUNTIFS('Module 26'!$C:$C,'Control Panel'!$F$33,'Module 26'!$AB:$AB,'Control Panel'!$F$36)</f>
        <v>0</v>
      </c>
      <c r="H362" s="71">
        <f>SUM(E362:G362)</f>
        <v>0</v>
      </c>
      <c r="I362" s="136">
        <f>COUNTIFS('Module 26'!$G:$G,"&lt;&gt;",'Module 26'!$AB:$AB,'Control Panel'!$F$36)</f>
        <v>0</v>
      </c>
      <c r="J362" s="72"/>
      <c r="L362" s="37" t="str">
        <f>'Control Panel'!$F$36</f>
        <v>Y</v>
      </c>
      <c r="M362" s="29">
        <f>E362*'Control Panel'!$G$31*'Control Panel'!$G$36</f>
        <v>0</v>
      </c>
      <c r="N362" s="29">
        <f>F362*'Control Panel'!$G$32*'Control Panel'!$G$36</f>
        <v>0</v>
      </c>
      <c r="O362" s="29">
        <f>G362*'Control Panel'!$G$33*'Control Panel'!$G$36</f>
        <v>0</v>
      </c>
      <c r="P362" s="36"/>
    </row>
    <row r="363" spans="1:16" ht="15.75" hidden="1" customHeight="1" thickBot="1" x14ac:dyDescent="0.3">
      <c r="B363" s="287"/>
      <c r="D363" s="68" t="str">
        <f>'Control Panel'!$E$37</f>
        <v>Reporting</v>
      </c>
      <c r="E363" s="78">
        <f>COUNTIFS('Module 26'!$C:$C,'Control Panel'!$F$31,'Module 26'!$AB:$AB,'Control Panel'!$F$37)</f>
        <v>0</v>
      </c>
      <c r="F363" s="79">
        <f>COUNTIFS('Module 26'!$C:$C,'Control Panel'!$F$32,'Module 26'!$AB:$AB,'Control Panel'!$F$37)</f>
        <v>0</v>
      </c>
      <c r="G363" s="80">
        <f>COUNTIFS('Module 26'!$C:$C,'Control Panel'!$F$33,'Module 26'!$AB:$AB,'Control Panel'!$F$37)</f>
        <v>0</v>
      </c>
      <c r="H363" s="69">
        <f t="shared" ref="H363:H367" si="56">SUM(E363:G363)</f>
        <v>0</v>
      </c>
      <c r="I363" s="137">
        <f>COUNTIFS('Module 26'!$G:$G,"&lt;&gt;",'Module 26'!$AB:$AB,'Control Panel'!$F$37)</f>
        <v>0</v>
      </c>
      <c r="J363" s="129"/>
      <c r="L363" s="37" t="str">
        <f>'Control Panel'!$F$37</f>
        <v>R</v>
      </c>
      <c r="M363" s="29">
        <f>E363*'Control Panel'!$G$31*'Control Panel'!$G$37</f>
        <v>0</v>
      </c>
      <c r="N363" s="29">
        <f>F363*'Control Panel'!$G$32*'Control Panel'!$G$37</f>
        <v>0</v>
      </c>
      <c r="O363" s="29">
        <f>G363*'Control Panel'!$G$33*'Control Panel'!$G$37</f>
        <v>0</v>
      </c>
      <c r="P363" s="36"/>
    </row>
    <row r="364" spans="1:16" ht="15.75" hidden="1" customHeight="1" thickBot="1" x14ac:dyDescent="0.3">
      <c r="B364" s="287"/>
      <c r="D364" s="70" t="str">
        <f>'Control Panel'!$E$38</f>
        <v>Third Party</v>
      </c>
      <c r="E364" s="81">
        <f>COUNTIFS('Module 26'!$C:$C,'Control Panel'!$F$31,'Module 26'!$AB:$AB,'Control Panel'!$F$38)</f>
        <v>0</v>
      </c>
      <c r="F364" s="82">
        <f>COUNTIFS('Module 26'!$C:$C,'Control Panel'!$F$32,'Module 26'!$AB:$AB,'Control Panel'!$F$38)</f>
        <v>0</v>
      </c>
      <c r="G364" s="83">
        <f>COUNTIFS('Module 26'!$C:$C,'Control Panel'!$F$33,'Module 26'!$AB:$AB,'Control Panel'!$F$38)</f>
        <v>0</v>
      </c>
      <c r="H364" s="71">
        <f t="shared" si="56"/>
        <v>0</v>
      </c>
      <c r="I364" s="136">
        <f>COUNTIFS('Module 26'!$G:$G,"&lt;&gt;",'Module 26'!$AB:$AB,'Control Panel'!$F$38)</f>
        <v>0</v>
      </c>
      <c r="J364" s="129"/>
      <c r="L364" s="37" t="str">
        <f>'Control Panel'!$F$38</f>
        <v>T</v>
      </c>
      <c r="M364" s="29">
        <f>E364*'Control Panel'!$G$31*'Control Panel'!$G$38</f>
        <v>0</v>
      </c>
      <c r="N364" s="29">
        <f>F364*'Control Panel'!$G$32*'Control Panel'!$G$38</f>
        <v>0</v>
      </c>
      <c r="O364" s="29">
        <f>G364*'Control Panel'!$G$33*'Control Panel'!$G$38</f>
        <v>0</v>
      </c>
      <c r="P364" s="36"/>
    </row>
    <row r="365" spans="1:16" ht="15.75" hidden="1" customHeight="1" thickBot="1" x14ac:dyDescent="0.3">
      <c r="A365" s="21" t="s">
        <v>236</v>
      </c>
      <c r="B365" s="150"/>
      <c r="D365" s="73" t="str">
        <f>'Control Panel'!$E$39</f>
        <v>Modification</v>
      </c>
      <c r="E365" s="78">
        <f>COUNTIFS('Module 26'!$C:$C,'Control Panel'!$F$31,'Module 26'!$AB:$AB,'Control Panel'!$F$39)</f>
        <v>0</v>
      </c>
      <c r="F365" s="79">
        <f>COUNTIFS('Module 26'!$C:$C,'Control Panel'!$F$32,'Module 26'!$AB:$AB,'Control Panel'!$F$39)</f>
        <v>0</v>
      </c>
      <c r="G365" s="80">
        <f>COUNTIFS('Module 26'!$C:$C,'Control Panel'!$F$33,'Module 26'!$AB:$AB,'Control Panel'!$F$39)</f>
        <v>0</v>
      </c>
      <c r="H365" s="69">
        <f t="shared" si="56"/>
        <v>0</v>
      </c>
      <c r="I365" s="137">
        <f>COUNTIFS('Module 26'!$G:$G,"&lt;&gt;",'Module 26'!$AB:$AB,'Control Panel'!$F$39)</f>
        <v>0</v>
      </c>
      <c r="J365" s="129"/>
      <c r="L365" s="37" t="str">
        <f>'Control Panel'!$F$39</f>
        <v>M</v>
      </c>
      <c r="M365" s="29">
        <f>E365*'Control Panel'!$G$31*'Control Panel'!$G$39</f>
        <v>0</v>
      </c>
      <c r="N365" s="29">
        <f>F365*'Control Panel'!$G$32*'Control Panel'!$G$39</f>
        <v>0</v>
      </c>
      <c r="O365" s="29">
        <f>G365*'Control Panel'!$G$33*'Control Panel'!$G$39</f>
        <v>0</v>
      </c>
      <c r="P365" s="36"/>
    </row>
    <row r="366" spans="1:16" ht="15.75" hidden="1" customHeight="1" thickBot="1" x14ac:dyDescent="0.3">
      <c r="A366" s="22" t="s">
        <v>237</v>
      </c>
      <c r="B366" s="151"/>
      <c r="D366" s="74" t="str">
        <f>'Control Panel'!$E$40</f>
        <v>Future</v>
      </c>
      <c r="E366" s="81">
        <f>COUNTIFS('Module 26'!$C:$C,'Control Panel'!$F$31,'Module 26'!$AB:$AB,'Control Panel'!$F$40)</f>
        <v>0</v>
      </c>
      <c r="F366" s="82">
        <f>COUNTIFS('Module 26'!$C:$C,'Control Panel'!$F$32,'Module 26'!$AB:$AB,'Control Panel'!$F$40)</f>
        <v>0</v>
      </c>
      <c r="G366" s="83">
        <f>COUNTIFS('Module 26'!$C:$C,'Control Panel'!$F$33,'Module 26'!$AB:$AB,'Control Panel'!$F$40)</f>
        <v>0</v>
      </c>
      <c r="H366" s="71">
        <f t="shared" si="56"/>
        <v>0</v>
      </c>
      <c r="I366" s="136">
        <f>COUNTIFS('Module 26'!$G:$G,"&lt;&gt;",'Module 26'!$AB:$AB,'Control Panel'!$F$40)</f>
        <v>0</v>
      </c>
      <c r="J366" s="129"/>
      <c r="L366" s="37" t="str">
        <f>'Control Panel'!$F$40</f>
        <v>F</v>
      </c>
      <c r="M366" s="29">
        <f>E366*'Control Panel'!$G$31*'Control Panel'!$G$40</f>
        <v>0</v>
      </c>
      <c r="N366" s="29">
        <f>F366*'Control Panel'!$G$32*'Control Panel'!$G$40</f>
        <v>0</v>
      </c>
      <c r="O366" s="29">
        <f>G366*'Control Panel'!$G$33*'Control Panel'!$G$40</f>
        <v>0</v>
      </c>
      <c r="P366" s="36"/>
    </row>
    <row r="367" spans="1:16" ht="15.75" hidden="1" customHeight="1" thickBot="1" x14ac:dyDescent="0.3">
      <c r="A367" s="25" t="str">
        <f>IF('Module 26'!$AC$12&gt;0,"Yes","No")</f>
        <v>No</v>
      </c>
      <c r="B367" s="152">
        <f>IF(A367="Yes",1,0)</f>
        <v>0</v>
      </c>
      <c r="D367" s="87" t="str">
        <f>'Control Panel'!$E$41</f>
        <v>Not Available</v>
      </c>
      <c r="E367" s="78">
        <f>COUNTIFS('Module 26'!$C:$C,'Control Panel'!$F$31,'Module 26'!$AB:$AB,'Control Panel'!$F$41)</f>
        <v>0</v>
      </c>
      <c r="F367" s="79">
        <f>COUNTIFS('Module 26'!$C:$C,'Control Panel'!$F$32,'Module 26'!$AB:$AB,'Control Panel'!$F$41)</f>
        <v>0</v>
      </c>
      <c r="G367" s="80">
        <f>COUNTIFS('Module 26'!$C:$C,'Control Panel'!$F$33,'Module 26'!$AB:$AB,'Control Panel'!$F$41)</f>
        <v>0</v>
      </c>
      <c r="H367" s="69">
        <f t="shared" si="56"/>
        <v>0</v>
      </c>
      <c r="I367" s="137">
        <f>COUNTIFS('Module 26'!$G:$G,"&lt;&gt;",'Module 26'!$AB:$AB,'Control Panel'!$F$41)</f>
        <v>0</v>
      </c>
      <c r="J367" s="129"/>
      <c r="L367" s="37" t="str">
        <f>'Control Panel'!$F$41</f>
        <v>N</v>
      </c>
      <c r="M367" s="29">
        <f>E367*'Control Panel'!$G$31*'Control Panel'!$G$41</f>
        <v>0</v>
      </c>
      <c r="N367" s="29">
        <f>F367*'Control Panel'!$G$32*'Control Panel'!$G$41</f>
        <v>0</v>
      </c>
      <c r="O367" s="29">
        <f>G367*'Control Panel'!$G$33*'Control Panel'!$G$41</f>
        <v>0</v>
      </c>
      <c r="P367" s="36"/>
    </row>
    <row r="368" spans="1:16" ht="15.75" hidden="1" customHeight="1" thickBot="1" x14ac:dyDescent="0.3">
      <c r="B368" s="287"/>
      <c r="D368" s="84" t="str">
        <f>$D$93</f>
        <v>Total:</v>
      </c>
      <c r="E368" s="85">
        <f>SUM(E362:E367)</f>
        <v>0</v>
      </c>
      <c r="F368" s="85">
        <f>SUM(F362:F367)</f>
        <v>0</v>
      </c>
      <c r="G368" s="85">
        <f>SUM(G362:G367)</f>
        <v>0</v>
      </c>
      <c r="H368" s="86">
        <f>SUM(H362:H367)</f>
        <v>0</v>
      </c>
      <c r="I368" s="86">
        <f>SUM(I362:I367)</f>
        <v>0</v>
      </c>
      <c r="J368" s="154"/>
      <c r="L368" s="37" t="str">
        <f>D368</f>
        <v>Total:</v>
      </c>
      <c r="M368" s="29">
        <f>SUM(M362:M367)</f>
        <v>0</v>
      </c>
      <c r="N368" s="29">
        <f>SUM(N362:N367)</f>
        <v>0</v>
      </c>
      <c r="O368" s="29">
        <f>SUM(O362:O367)</f>
        <v>0</v>
      </c>
      <c r="P368" s="36"/>
    </row>
    <row r="369" spans="1:16" ht="15.75" hidden="1" customHeight="1" thickBot="1" x14ac:dyDescent="0.3">
      <c r="B369" s="287"/>
      <c r="D369" s="59"/>
      <c r="H369" s="4"/>
      <c r="L369" s="29" t="s">
        <v>239</v>
      </c>
      <c r="M369" s="38" t="str">
        <f t="shared" ref="M369:O369" si="57">IF(M361=0,"NA",M368/M361)</f>
        <v>NA</v>
      </c>
      <c r="N369" s="38" t="str">
        <f t="shared" si="57"/>
        <v>NA</v>
      </c>
      <c r="O369" s="38" t="str">
        <f t="shared" si="57"/>
        <v>NA</v>
      </c>
      <c r="P369" s="36"/>
    </row>
    <row r="370" spans="1:16" ht="15.75" hidden="1" customHeight="1" thickBot="1" x14ac:dyDescent="0.3">
      <c r="B370" s="287"/>
      <c r="D370" s="397" t="str">
        <f>'Control Panel'!F73&amp;" - "&amp;'Control Panel'!E73</f>
        <v>4.28 - Module 27</v>
      </c>
      <c r="E370" s="398"/>
      <c r="F370" s="398"/>
      <c r="G370" s="19"/>
      <c r="H370" s="19"/>
      <c r="I370" s="19" t="str">
        <f>$I$84</f>
        <v xml:space="preserve">Overall Compliance: </v>
      </c>
      <c r="J370" s="20" t="str">
        <f>IF(SUM(M379:O379)=0,"N/A",SUM(M379:O379)/SUM(M372:O372))</f>
        <v>N/A</v>
      </c>
      <c r="L370" s="29"/>
      <c r="M370" s="29"/>
      <c r="N370" s="29"/>
      <c r="O370" s="29"/>
      <c r="P370" s="36"/>
    </row>
    <row r="371" spans="1:16" ht="15.75" hidden="1" customHeight="1" thickBot="1" x14ac:dyDescent="0.3">
      <c r="B371" s="287"/>
      <c r="D371" s="399" t="str">
        <f>$D$85</f>
        <v>Availability</v>
      </c>
      <c r="E371" s="401" t="str">
        <f>$E$85</f>
        <v>Priority</v>
      </c>
      <c r="F371" s="401"/>
      <c r="G371" s="401"/>
      <c r="H371" s="402" t="str">
        <f>$H$85</f>
        <v>Total</v>
      </c>
      <c r="I371" s="404" t="str">
        <f>$I$85</f>
        <v>Comments</v>
      </c>
      <c r="J371" s="417" t="str">
        <f>$J$85</f>
        <v>Availability by Type</v>
      </c>
      <c r="L371" s="29"/>
      <c r="M371" s="37" t="str">
        <f>'Control Panel'!$F$31</f>
        <v>R</v>
      </c>
      <c r="N371" s="37" t="str">
        <f>'Control Panel'!$F$32</f>
        <v>D</v>
      </c>
      <c r="O371" s="37" t="str">
        <f>'Control Panel'!$F$33</f>
        <v>O</v>
      </c>
      <c r="P371" s="36"/>
    </row>
    <row r="372" spans="1:16" ht="15.75" hidden="1" customHeight="1" thickBot="1" x14ac:dyDescent="0.3">
      <c r="B372" s="287"/>
      <c r="D372" s="400"/>
      <c r="E372" s="75" t="str">
        <f>'Control Panel'!$E$31</f>
        <v>Required</v>
      </c>
      <c r="F372" s="76" t="str">
        <f>'Control Panel'!$E$32</f>
        <v>Desired</v>
      </c>
      <c r="G372" s="77" t="str">
        <f>'Control Panel'!$E$33</f>
        <v>Optional</v>
      </c>
      <c r="H372" s="403"/>
      <c r="I372" s="405"/>
      <c r="J372" s="418"/>
      <c r="L372" s="37" t="s">
        <v>235</v>
      </c>
      <c r="M372" s="29">
        <f>E379*'Control Panel'!$G$31*'Control Panel'!$G$36</f>
        <v>0</v>
      </c>
      <c r="N372" s="29">
        <f>F379*'Control Panel'!$G$32*'Control Panel'!$G$36</f>
        <v>0</v>
      </c>
      <c r="O372" s="29">
        <f>G379*'Control Panel'!$G$33*'Control Panel'!$G$36</f>
        <v>0</v>
      </c>
      <c r="P372" s="36"/>
    </row>
    <row r="373" spans="1:16" ht="15.75" hidden="1" customHeight="1" thickBot="1" x14ac:dyDescent="0.3">
      <c r="B373" s="287"/>
      <c r="D373" s="88" t="str">
        <f>'Control Panel'!$E$36</f>
        <v>Yes</v>
      </c>
      <c r="E373" s="81">
        <f>COUNTIFS('Module 27'!$C:$C,'Control Panel'!$F$31,'Module 27'!$AB:$AB,'Control Panel'!$F$36)</f>
        <v>0</v>
      </c>
      <c r="F373" s="82">
        <f>COUNTIFS('Module 27'!$C:$C,'Control Panel'!$F$32,'Module 27'!$AB:$AB,'Control Panel'!$F$36)</f>
        <v>0</v>
      </c>
      <c r="G373" s="83">
        <f>COUNTIFS('Module 27'!$C:$C,'Control Panel'!$F$33,'Module 27'!$AB:$AB,'Control Panel'!$F$36)</f>
        <v>0</v>
      </c>
      <c r="H373" s="71">
        <f>SUM(E373:G373)</f>
        <v>0</v>
      </c>
      <c r="I373" s="136">
        <f>COUNTIFS('Module 27'!$G:$G,"&lt;&gt;",'Module 27'!$AB:$AB,'Control Panel'!$F$36)</f>
        <v>0</v>
      </c>
      <c r="J373" s="72"/>
      <c r="L373" s="37" t="str">
        <f>'Control Panel'!$F$36</f>
        <v>Y</v>
      </c>
      <c r="M373" s="29">
        <f>E373*'Control Panel'!$G$31*'Control Panel'!$G$36</f>
        <v>0</v>
      </c>
      <c r="N373" s="29">
        <f>F373*'Control Panel'!$G$32*'Control Panel'!$G$36</f>
        <v>0</v>
      </c>
      <c r="O373" s="29">
        <f>G373*'Control Panel'!$G$33*'Control Panel'!$G$36</f>
        <v>0</v>
      </c>
      <c r="P373" s="36"/>
    </row>
    <row r="374" spans="1:16" ht="15.75" hidden="1" customHeight="1" thickBot="1" x14ac:dyDescent="0.3">
      <c r="B374" s="287"/>
      <c r="D374" s="68" t="str">
        <f>'Control Panel'!$E$37</f>
        <v>Reporting</v>
      </c>
      <c r="E374" s="78">
        <f>COUNTIFS('Module 27'!$C:$C,'Control Panel'!$F$31,'Module 27'!$AB:$AB,'Control Panel'!$F$37)</f>
        <v>0</v>
      </c>
      <c r="F374" s="79">
        <f>COUNTIFS('Module 27'!$C:$C,'Control Panel'!$F$32,'Module 27'!$AB:$AB,'Control Panel'!$F$37)</f>
        <v>0</v>
      </c>
      <c r="G374" s="80">
        <f>COUNTIFS('Module 27'!$C:$C,'Control Panel'!$F$33,'Module 27'!$AB:$AB,'Control Panel'!$F$37)</f>
        <v>0</v>
      </c>
      <c r="H374" s="69">
        <f t="shared" ref="H374:H378" si="58">SUM(E374:G374)</f>
        <v>0</v>
      </c>
      <c r="I374" s="137">
        <f>COUNTIFS('Module 27'!$G:$G,"&lt;&gt;",'Module 27'!$AB:$AB,'Control Panel'!$F$37)</f>
        <v>0</v>
      </c>
      <c r="J374" s="129"/>
      <c r="L374" s="37" t="str">
        <f>'Control Panel'!$F$37</f>
        <v>R</v>
      </c>
      <c r="M374" s="29">
        <f>E374*'Control Panel'!$G$31*'Control Panel'!$G$37</f>
        <v>0</v>
      </c>
      <c r="N374" s="29">
        <f>F374*'Control Panel'!$G$32*'Control Panel'!$G$37</f>
        <v>0</v>
      </c>
      <c r="O374" s="29">
        <f>G374*'Control Panel'!$G$33*'Control Panel'!$G$37</f>
        <v>0</v>
      </c>
      <c r="P374" s="36"/>
    </row>
    <row r="375" spans="1:16" ht="15.75" hidden="1" customHeight="1" thickBot="1" x14ac:dyDescent="0.3">
      <c r="B375" s="287"/>
      <c r="D375" s="70" t="str">
        <f>'Control Panel'!$E$38</f>
        <v>Third Party</v>
      </c>
      <c r="E375" s="81">
        <f>COUNTIFS('Module 27'!$C:$C,'Control Panel'!$F$31,'Module 27'!$AB:$AB,'Control Panel'!$F$38)</f>
        <v>0</v>
      </c>
      <c r="F375" s="82">
        <f>COUNTIFS('Module 27'!$C:$C,'Control Panel'!$F$32,'Module 27'!$AB:$AB,'Control Panel'!$F$38)</f>
        <v>0</v>
      </c>
      <c r="G375" s="83">
        <f>COUNTIFS('Module 27'!$C:$C,'Control Panel'!$F$33,'Module 27'!$AB:$AB,'Control Panel'!$F$38)</f>
        <v>0</v>
      </c>
      <c r="H375" s="71">
        <f t="shared" si="58"/>
        <v>0</v>
      </c>
      <c r="I375" s="136">
        <f>COUNTIFS('Module 27'!$G:$G,"&lt;&gt;",'Module 27'!$AB:$AB,'Control Panel'!$F$38)</f>
        <v>0</v>
      </c>
      <c r="J375" s="129"/>
      <c r="L375" s="37" t="str">
        <f>'Control Panel'!$F$38</f>
        <v>T</v>
      </c>
      <c r="M375" s="29">
        <f>E375*'Control Panel'!$G$31*'Control Panel'!$G$38</f>
        <v>0</v>
      </c>
      <c r="N375" s="29">
        <f>F375*'Control Panel'!$G$32*'Control Panel'!$G$38</f>
        <v>0</v>
      </c>
      <c r="O375" s="29">
        <f>G375*'Control Panel'!$G$33*'Control Panel'!$G$38</f>
        <v>0</v>
      </c>
      <c r="P375" s="36"/>
    </row>
    <row r="376" spans="1:16" ht="15.75" hidden="1" customHeight="1" thickBot="1" x14ac:dyDescent="0.3">
      <c r="A376" s="21" t="s">
        <v>236</v>
      </c>
      <c r="B376" s="150"/>
      <c r="D376" s="73" t="str">
        <f>'Control Panel'!$E$39</f>
        <v>Modification</v>
      </c>
      <c r="E376" s="78">
        <f>COUNTIFS('Module 27'!$C:$C,'Control Panel'!$F$31,'Module 27'!$AB:$AB,'Control Panel'!$F$39)</f>
        <v>0</v>
      </c>
      <c r="F376" s="79">
        <f>COUNTIFS('Module 27'!$C:$C,'Control Panel'!$F$32,'Module 27'!$AB:$AB,'Control Panel'!$F$39)</f>
        <v>0</v>
      </c>
      <c r="G376" s="80">
        <f>COUNTIFS('Module 27'!$C:$C,'Control Panel'!$F$33,'Module 27'!$AB:$AB,'Control Panel'!$F$39)</f>
        <v>0</v>
      </c>
      <c r="H376" s="69">
        <f t="shared" si="58"/>
        <v>0</v>
      </c>
      <c r="I376" s="137">
        <f>COUNTIFS('Module 27'!$G:$G,"&lt;&gt;",'Module 27'!$AB:$AB,'Control Panel'!$F$39)</f>
        <v>0</v>
      </c>
      <c r="J376" s="129"/>
      <c r="L376" s="37" t="str">
        <f>'Control Panel'!$F$39</f>
        <v>M</v>
      </c>
      <c r="M376" s="29">
        <f>E376*'Control Panel'!$G$31*'Control Panel'!$G$39</f>
        <v>0</v>
      </c>
      <c r="N376" s="29">
        <f>F376*'Control Panel'!$G$32*'Control Panel'!$G$39</f>
        <v>0</v>
      </c>
      <c r="O376" s="29">
        <f>G376*'Control Panel'!$G$33*'Control Panel'!$G$39</f>
        <v>0</v>
      </c>
      <c r="P376" s="36"/>
    </row>
    <row r="377" spans="1:16" ht="15.75" hidden="1" customHeight="1" thickBot="1" x14ac:dyDescent="0.3">
      <c r="A377" s="22" t="s">
        <v>237</v>
      </c>
      <c r="B377" s="151"/>
      <c r="D377" s="74" t="str">
        <f>'Control Panel'!$E$40</f>
        <v>Future</v>
      </c>
      <c r="E377" s="81">
        <f>COUNTIFS('Module 27'!$C:$C,'Control Panel'!$F$31,'Module 27'!$AB:$AB,'Control Panel'!$F$40)</f>
        <v>0</v>
      </c>
      <c r="F377" s="82">
        <f>COUNTIFS('Module 27'!$C:$C,'Control Panel'!$F$32,'Module 27'!$AB:$AB,'Control Panel'!$F$40)</f>
        <v>0</v>
      </c>
      <c r="G377" s="83">
        <f>COUNTIFS('Module 27'!$C:$C,'Control Panel'!$F$33,'Module 27'!$AB:$AB,'Control Panel'!$F$40)</f>
        <v>0</v>
      </c>
      <c r="H377" s="71">
        <f t="shared" si="58"/>
        <v>0</v>
      </c>
      <c r="I377" s="136">
        <f>COUNTIFS('Module 27'!$G:$G,"&lt;&gt;",'Module 27'!$AB:$AB,'Control Panel'!$F$40)</f>
        <v>0</v>
      </c>
      <c r="J377" s="129"/>
      <c r="L377" s="37" t="str">
        <f>'Control Panel'!$F$40</f>
        <v>F</v>
      </c>
      <c r="M377" s="29">
        <f>E377*'Control Panel'!$G$31*'Control Panel'!$G$40</f>
        <v>0</v>
      </c>
      <c r="N377" s="29">
        <f>F377*'Control Panel'!$G$32*'Control Panel'!$G$40</f>
        <v>0</v>
      </c>
      <c r="O377" s="29">
        <f>G377*'Control Panel'!$G$33*'Control Panel'!$G$40</f>
        <v>0</v>
      </c>
      <c r="P377" s="36"/>
    </row>
    <row r="378" spans="1:16" ht="15.75" hidden="1" customHeight="1" thickBot="1" x14ac:dyDescent="0.3">
      <c r="A378" s="25" t="str">
        <f>IF('Module 27'!$AC$12&gt;0,"Yes","No")</f>
        <v>No</v>
      </c>
      <c r="B378" s="152">
        <f>IF(A378="Yes",1,0)</f>
        <v>0</v>
      </c>
      <c r="D378" s="87" t="str">
        <f>'Control Panel'!$E$41</f>
        <v>Not Available</v>
      </c>
      <c r="E378" s="78">
        <f>COUNTIFS('Module 27'!$C:$C,'Control Panel'!$F$31,'Module 27'!$AB:$AB,'Control Panel'!$F$41)</f>
        <v>0</v>
      </c>
      <c r="F378" s="79">
        <f>COUNTIFS('Module 27'!$C:$C,'Control Panel'!$F$32,'Module 27'!$AB:$AB,'Control Panel'!$F$41)</f>
        <v>0</v>
      </c>
      <c r="G378" s="80">
        <f>COUNTIFS('Module 27'!$C:$C,'Control Panel'!$F$33,'Module 27'!$AB:$AB,'Control Panel'!$F$41)</f>
        <v>0</v>
      </c>
      <c r="H378" s="69">
        <f t="shared" si="58"/>
        <v>0</v>
      </c>
      <c r="I378" s="137">
        <f>COUNTIFS('Module 27'!$G:$G,"&lt;&gt;",'Module 27'!$AB:$AB,'Control Panel'!$F$41)</f>
        <v>0</v>
      </c>
      <c r="J378" s="129"/>
      <c r="L378" s="37" t="str">
        <f>'Control Panel'!$F$41</f>
        <v>N</v>
      </c>
      <c r="M378" s="29">
        <f>E378*'Control Panel'!$G$31*'Control Panel'!$G$41</f>
        <v>0</v>
      </c>
      <c r="N378" s="29">
        <f>F378*'Control Panel'!$G$32*'Control Panel'!$G$41</f>
        <v>0</v>
      </c>
      <c r="O378" s="29">
        <f>G378*'Control Panel'!$G$33*'Control Panel'!$G$41</f>
        <v>0</v>
      </c>
      <c r="P378" s="36"/>
    </row>
    <row r="379" spans="1:16" ht="15.75" hidden="1" customHeight="1" thickBot="1" x14ac:dyDescent="0.3">
      <c r="B379" s="287"/>
      <c r="D379" s="84" t="str">
        <f>$D$93</f>
        <v>Total:</v>
      </c>
      <c r="E379" s="85">
        <f>SUM(E373:E378)</f>
        <v>0</v>
      </c>
      <c r="F379" s="85">
        <f>SUM(F373:F378)</f>
        <v>0</v>
      </c>
      <c r="G379" s="85">
        <f>SUM(G373:G378)</f>
        <v>0</v>
      </c>
      <c r="H379" s="86">
        <f>SUM(H373:H378)</f>
        <v>0</v>
      </c>
      <c r="I379" s="86">
        <f>SUM(I373:I378)</f>
        <v>0</v>
      </c>
      <c r="J379" s="154"/>
      <c r="L379" s="37" t="str">
        <f>D379</f>
        <v>Total:</v>
      </c>
      <c r="M379" s="29">
        <f>SUM(M373:M378)</f>
        <v>0</v>
      </c>
      <c r="N379" s="29">
        <f>SUM(N373:N378)</f>
        <v>0</v>
      </c>
      <c r="O379" s="29">
        <f>SUM(O373:O378)</f>
        <v>0</v>
      </c>
      <c r="P379" s="36"/>
    </row>
    <row r="380" spans="1:16" ht="15.75" hidden="1" customHeight="1" thickBot="1" x14ac:dyDescent="0.3">
      <c r="B380" s="287"/>
      <c r="H380" s="4"/>
      <c r="L380" s="29" t="s">
        <v>239</v>
      </c>
      <c r="M380" s="38" t="str">
        <f t="shared" ref="M380:O380" si="59">IF(M372=0,"NA",M379/M372)</f>
        <v>NA</v>
      </c>
      <c r="N380" s="38" t="str">
        <f t="shared" si="59"/>
        <v>NA</v>
      </c>
      <c r="O380" s="38" t="str">
        <f t="shared" si="59"/>
        <v>NA</v>
      </c>
      <c r="P380" s="36"/>
    </row>
    <row r="381" spans="1:16" ht="15.75" hidden="1" customHeight="1" thickBot="1" x14ac:dyDescent="0.3">
      <c r="B381" s="287"/>
      <c r="D381" s="397" t="str">
        <f>'Control Panel'!F74&amp;" - "&amp;'Control Panel'!E74</f>
        <v>4.29 - Module 28</v>
      </c>
      <c r="E381" s="398"/>
      <c r="F381" s="398"/>
      <c r="G381" s="19"/>
      <c r="H381" s="19"/>
      <c r="I381" s="19" t="str">
        <f>$I$84</f>
        <v xml:space="preserve">Overall Compliance: </v>
      </c>
      <c r="J381" s="20" t="str">
        <f>IF(SUM(M390:O390)=0,"N/A",SUM(M390:O390)/SUM(M383:O383))</f>
        <v>N/A</v>
      </c>
      <c r="L381" s="29"/>
      <c r="M381" s="29"/>
      <c r="N381" s="29"/>
      <c r="O381" s="29"/>
      <c r="P381" s="36"/>
    </row>
    <row r="382" spans="1:16" ht="15.75" hidden="1" customHeight="1" thickBot="1" x14ac:dyDescent="0.3">
      <c r="B382" s="287"/>
      <c r="D382" s="399" t="str">
        <f>$D$85</f>
        <v>Availability</v>
      </c>
      <c r="E382" s="401" t="str">
        <f>$E$85</f>
        <v>Priority</v>
      </c>
      <c r="F382" s="401"/>
      <c r="G382" s="401"/>
      <c r="H382" s="402" t="str">
        <f>$H$85</f>
        <v>Total</v>
      </c>
      <c r="I382" s="404" t="str">
        <f>$I$85</f>
        <v>Comments</v>
      </c>
      <c r="J382" s="417" t="str">
        <f>$J$85</f>
        <v>Availability by Type</v>
      </c>
      <c r="L382" s="29"/>
      <c r="M382" s="37" t="str">
        <f>'Control Panel'!$F$31</f>
        <v>R</v>
      </c>
      <c r="N382" s="37" t="str">
        <f>'Control Panel'!$F$32</f>
        <v>D</v>
      </c>
      <c r="O382" s="37" t="str">
        <f>'Control Panel'!$F$33</f>
        <v>O</v>
      </c>
      <c r="P382" s="36"/>
    </row>
    <row r="383" spans="1:16" ht="15.75" hidden="1" customHeight="1" thickBot="1" x14ac:dyDescent="0.3">
      <c r="B383" s="287"/>
      <c r="D383" s="400"/>
      <c r="E383" s="75" t="str">
        <f>'Control Panel'!$E$31</f>
        <v>Required</v>
      </c>
      <c r="F383" s="76" t="str">
        <f>'Control Panel'!$E$32</f>
        <v>Desired</v>
      </c>
      <c r="G383" s="77" t="str">
        <f>'Control Panel'!$E$33</f>
        <v>Optional</v>
      </c>
      <c r="H383" s="403"/>
      <c r="I383" s="405"/>
      <c r="J383" s="418"/>
      <c r="L383" s="37" t="s">
        <v>235</v>
      </c>
      <c r="M383" s="29">
        <f>E390*'Control Panel'!$G$31*'Control Panel'!$G$36</f>
        <v>0</v>
      </c>
      <c r="N383" s="29">
        <f>F390*'Control Panel'!$G$32*'Control Panel'!$G$36</f>
        <v>0</v>
      </c>
      <c r="O383" s="29">
        <f>G390*'Control Panel'!$G$33*'Control Panel'!$G$36</f>
        <v>0</v>
      </c>
      <c r="P383" s="36"/>
    </row>
    <row r="384" spans="1:16" ht="15.75" hidden="1" customHeight="1" thickBot="1" x14ac:dyDescent="0.3">
      <c r="B384" s="287"/>
      <c r="D384" s="88" t="str">
        <f>'Control Panel'!$E$36</f>
        <v>Yes</v>
      </c>
      <c r="E384" s="81">
        <f>COUNTIFS('Module 28'!$C:$C,'Control Panel'!$F$31,'Module 28'!$AB:$AB,'Control Panel'!$F$36)</f>
        <v>0</v>
      </c>
      <c r="F384" s="82">
        <f>COUNTIFS('Module 28'!$C:$C,'Control Panel'!$F$32,'Module 28'!$AB:$AB,'Control Panel'!$F$36)</f>
        <v>0</v>
      </c>
      <c r="G384" s="83">
        <f>COUNTIFS('Module 28'!$C:$C,'Control Panel'!$F$33,'Module 28'!$AB:$AB,'Control Panel'!$F$36)</f>
        <v>0</v>
      </c>
      <c r="H384" s="71">
        <f>SUM(E384:G384)</f>
        <v>0</v>
      </c>
      <c r="I384" s="136">
        <f>COUNTIFS('Module 28'!$G:$G,"&lt;&gt;",'Module 28'!$AB:$AB,'Control Panel'!$F$36)</f>
        <v>0</v>
      </c>
      <c r="J384" s="72"/>
      <c r="L384" s="37" t="str">
        <f>'Control Panel'!$F$36</f>
        <v>Y</v>
      </c>
      <c r="M384" s="29">
        <f>E384*'Control Panel'!$G$31*'Control Panel'!$G$36</f>
        <v>0</v>
      </c>
      <c r="N384" s="29">
        <f>F384*'Control Panel'!$G$32*'Control Panel'!$G$36</f>
        <v>0</v>
      </c>
      <c r="O384" s="29">
        <f>G384*'Control Panel'!$G$33*'Control Panel'!$G$36</f>
        <v>0</v>
      </c>
      <c r="P384" s="36"/>
    </row>
    <row r="385" spans="1:16" ht="15.75" hidden="1" customHeight="1" thickBot="1" x14ac:dyDescent="0.3">
      <c r="B385" s="287"/>
      <c r="D385" s="68" t="str">
        <f>'Control Panel'!$E$37</f>
        <v>Reporting</v>
      </c>
      <c r="E385" s="78">
        <f>COUNTIFS('Module 28'!$C:$C,'Control Panel'!$F$31,'Module 28'!$AB:$AB,'Control Panel'!$F$37)</f>
        <v>0</v>
      </c>
      <c r="F385" s="79">
        <f>COUNTIFS('Module 28'!$C:$C,'Control Panel'!$F$32,'Module 28'!$AB:$AB,'Control Panel'!$F$37)</f>
        <v>0</v>
      </c>
      <c r="G385" s="80">
        <f>COUNTIFS('Module 28'!$C:$C,'Control Panel'!$F$33,'Module 28'!$AB:$AB,'Control Panel'!$F$37)</f>
        <v>0</v>
      </c>
      <c r="H385" s="69">
        <f t="shared" ref="H385:H389" si="60">SUM(E385:G385)</f>
        <v>0</v>
      </c>
      <c r="I385" s="137">
        <f>COUNTIFS('Module 28'!$G:$G,"&lt;&gt;",'Module 28'!$AB:$AB,'Control Panel'!$F$37)</f>
        <v>0</v>
      </c>
      <c r="J385" s="129"/>
      <c r="L385" s="37" t="str">
        <f>'Control Panel'!$F$37</f>
        <v>R</v>
      </c>
      <c r="M385" s="29">
        <f>E385*'Control Panel'!$G$31*'Control Panel'!$G$37</f>
        <v>0</v>
      </c>
      <c r="N385" s="29">
        <f>F385*'Control Panel'!$G$32*'Control Panel'!$G$37</f>
        <v>0</v>
      </c>
      <c r="O385" s="29">
        <f>G385*'Control Panel'!$G$33*'Control Panel'!$G$37</f>
        <v>0</v>
      </c>
      <c r="P385" s="36"/>
    </row>
    <row r="386" spans="1:16" ht="15.75" hidden="1" customHeight="1" thickBot="1" x14ac:dyDescent="0.3">
      <c r="B386" s="287"/>
      <c r="D386" s="70" t="str">
        <f>'Control Panel'!$E$38</f>
        <v>Third Party</v>
      </c>
      <c r="E386" s="81">
        <f>COUNTIFS('Module 28'!$C:$C,'Control Panel'!$F$31,'Module 28'!$AB:$AB,'Control Panel'!$F$38)</f>
        <v>0</v>
      </c>
      <c r="F386" s="82">
        <f>COUNTIFS('Module 28'!$C:$C,'Control Panel'!$F$32,'Module 28'!$AB:$AB,'Control Panel'!$F$38)</f>
        <v>0</v>
      </c>
      <c r="G386" s="83">
        <f>COUNTIFS('Module 28'!$C:$C,'Control Panel'!$F$33,'Module 28'!$AB:$AB,'Control Panel'!$F$38)</f>
        <v>0</v>
      </c>
      <c r="H386" s="71">
        <f t="shared" si="60"/>
        <v>0</v>
      </c>
      <c r="I386" s="136">
        <f>COUNTIFS('Module 28'!$G:$G,"&lt;&gt;",'Module 28'!$AB:$AB,'Control Panel'!$F$38)</f>
        <v>0</v>
      </c>
      <c r="J386" s="129"/>
      <c r="L386" s="37" t="str">
        <f>'Control Panel'!$F$38</f>
        <v>T</v>
      </c>
      <c r="M386" s="29">
        <f>E386*'Control Panel'!$G$31*'Control Panel'!$G$38</f>
        <v>0</v>
      </c>
      <c r="N386" s="29">
        <f>F386*'Control Panel'!$G$32*'Control Panel'!$G$38</f>
        <v>0</v>
      </c>
      <c r="O386" s="29">
        <f>G386*'Control Panel'!$G$33*'Control Panel'!$G$38</f>
        <v>0</v>
      </c>
      <c r="P386" s="36"/>
    </row>
    <row r="387" spans="1:16" ht="15.75" hidden="1" customHeight="1" thickBot="1" x14ac:dyDescent="0.3">
      <c r="A387" s="21" t="s">
        <v>236</v>
      </c>
      <c r="B387" s="150"/>
      <c r="D387" s="73" t="str">
        <f>'Control Panel'!$E$39</f>
        <v>Modification</v>
      </c>
      <c r="E387" s="78">
        <f>COUNTIFS('Module 28'!$C:$C,'Control Panel'!$F$31,'Module 28'!$AB:$AB,'Control Panel'!$F$39)</f>
        <v>0</v>
      </c>
      <c r="F387" s="79">
        <f>COUNTIFS('Module 28'!$C:$C,'Control Panel'!$F$32,'Module 28'!$AB:$AB,'Control Panel'!$F$39)</f>
        <v>0</v>
      </c>
      <c r="G387" s="80">
        <f>COUNTIFS('Module 28'!$C:$C,'Control Panel'!$F$33,'Module 28'!$AB:$AB,'Control Panel'!$F$39)</f>
        <v>0</v>
      </c>
      <c r="H387" s="69">
        <f t="shared" si="60"/>
        <v>0</v>
      </c>
      <c r="I387" s="137">
        <f>COUNTIFS('Module 28'!$G:$G,"&lt;&gt;",'Module 28'!$AB:$AB,'Control Panel'!$F$39)</f>
        <v>0</v>
      </c>
      <c r="J387" s="129"/>
      <c r="L387" s="37" t="str">
        <f>'Control Panel'!$F$39</f>
        <v>M</v>
      </c>
      <c r="M387" s="29">
        <f>E387*'Control Panel'!$G$31*'Control Panel'!$G$39</f>
        <v>0</v>
      </c>
      <c r="N387" s="29">
        <f>F387*'Control Panel'!$G$32*'Control Panel'!$G$39</f>
        <v>0</v>
      </c>
      <c r="O387" s="29">
        <f>G387*'Control Panel'!$G$33*'Control Panel'!$G$39</f>
        <v>0</v>
      </c>
      <c r="P387" s="36"/>
    </row>
    <row r="388" spans="1:16" ht="15.75" hidden="1" customHeight="1" thickBot="1" x14ac:dyDescent="0.3">
      <c r="A388" s="22" t="s">
        <v>237</v>
      </c>
      <c r="B388" s="151"/>
      <c r="D388" s="74" t="str">
        <f>'Control Panel'!$E$40</f>
        <v>Future</v>
      </c>
      <c r="E388" s="81">
        <f>COUNTIFS('Module 28'!$C:$C,'Control Panel'!$F$31,'Module 28'!$AB:$AB,'Control Panel'!$F$40)</f>
        <v>0</v>
      </c>
      <c r="F388" s="82">
        <f>COUNTIFS('Module 28'!$C:$C,'Control Panel'!$F$32,'Module 28'!$AB:$AB,'Control Panel'!$F$40)</f>
        <v>0</v>
      </c>
      <c r="G388" s="83">
        <f>COUNTIFS('Module 28'!$C:$C,'Control Panel'!$F$33,'Module 28'!$AB:$AB,'Control Panel'!$F$40)</f>
        <v>0</v>
      </c>
      <c r="H388" s="71">
        <f t="shared" si="60"/>
        <v>0</v>
      </c>
      <c r="I388" s="136">
        <f>COUNTIFS('Module 28'!$G:$G,"&lt;&gt;",'Module 28'!$AB:$AB,'Control Panel'!$F$40)</f>
        <v>0</v>
      </c>
      <c r="J388" s="129"/>
      <c r="L388" s="37" t="str">
        <f>'Control Panel'!$F$40</f>
        <v>F</v>
      </c>
      <c r="M388" s="29">
        <f>E388*'Control Panel'!$G$31*'Control Panel'!$G$40</f>
        <v>0</v>
      </c>
      <c r="N388" s="29">
        <f>F388*'Control Panel'!$G$32*'Control Panel'!$G$40</f>
        <v>0</v>
      </c>
      <c r="O388" s="29">
        <f>G388*'Control Panel'!$G$33*'Control Panel'!$G$40</f>
        <v>0</v>
      </c>
      <c r="P388" s="36"/>
    </row>
    <row r="389" spans="1:16" ht="15.75" hidden="1" customHeight="1" thickBot="1" x14ac:dyDescent="0.3">
      <c r="A389" s="25" t="str">
        <f>IF('Module 28'!$AC$12&gt;0,"Yes","No")</f>
        <v>No</v>
      </c>
      <c r="B389" s="152">
        <f>IF(A389="Yes",1,0)</f>
        <v>0</v>
      </c>
      <c r="D389" s="87" t="str">
        <f>'Control Panel'!$E$41</f>
        <v>Not Available</v>
      </c>
      <c r="E389" s="78">
        <f>COUNTIFS('Module 28'!$C:$C,'Control Panel'!$F$31,'Module 28'!$AB:$AB,'Control Panel'!$F$41)</f>
        <v>0</v>
      </c>
      <c r="F389" s="79">
        <f>COUNTIFS('Module 28'!$C:$C,'Control Panel'!$F$32,'Module 28'!$AB:$AB,'Control Panel'!$F$41)</f>
        <v>0</v>
      </c>
      <c r="G389" s="80">
        <f>COUNTIFS('Module 28'!$C:$C,'Control Panel'!$F$33,'Module 28'!$AB:$AB,'Control Panel'!$F$41)</f>
        <v>0</v>
      </c>
      <c r="H389" s="69">
        <f t="shared" si="60"/>
        <v>0</v>
      </c>
      <c r="I389" s="137">
        <f>COUNTIFS('Module 28'!$G:$G,"&lt;&gt;",'Module 28'!$AB:$AB,'Control Panel'!$F$41)</f>
        <v>0</v>
      </c>
      <c r="J389" s="129"/>
      <c r="L389" s="37" t="str">
        <f>'Control Panel'!$F$41</f>
        <v>N</v>
      </c>
      <c r="M389" s="29">
        <f>E389*'Control Panel'!$G$31*'Control Panel'!$G$41</f>
        <v>0</v>
      </c>
      <c r="N389" s="29">
        <f>F389*'Control Panel'!$G$32*'Control Panel'!$G$41</f>
        <v>0</v>
      </c>
      <c r="O389" s="29">
        <f>G389*'Control Panel'!$G$33*'Control Panel'!$G$41</f>
        <v>0</v>
      </c>
      <c r="P389" s="36"/>
    </row>
    <row r="390" spans="1:16" ht="15.75" hidden="1" customHeight="1" thickBot="1" x14ac:dyDescent="0.3">
      <c r="B390" s="287"/>
      <c r="D390" s="84" t="str">
        <f>$D$93</f>
        <v>Total:</v>
      </c>
      <c r="E390" s="85">
        <f>SUM(E384:E389)</f>
        <v>0</v>
      </c>
      <c r="F390" s="85">
        <f>SUM(F384:F389)</f>
        <v>0</v>
      </c>
      <c r="G390" s="85">
        <f>SUM(G384:G389)</f>
        <v>0</v>
      </c>
      <c r="H390" s="86">
        <f>SUM(H384:H389)</f>
        <v>0</v>
      </c>
      <c r="I390" s="86">
        <f>SUM(I384:I389)</f>
        <v>0</v>
      </c>
      <c r="J390" s="154"/>
      <c r="L390" s="37" t="str">
        <f>D390</f>
        <v>Total:</v>
      </c>
      <c r="M390" s="29">
        <f>SUM(M384:M389)</f>
        <v>0</v>
      </c>
      <c r="N390" s="29">
        <f>SUM(N384:N389)</f>
        <v>0</v>
      </c>
      <c r="O390" s="29">
        <f>SUM(O384:O389)</f>
        <v>0</v>
      </c>
      <c r="P390" s="36"/>
    </row>
    <row r="391" spans="1:16" ht="15.75" hidden="1" customHeight="1" thickBot="1" x14ac:dyDescent="0.3">
      <c r="B391" s="287"/>
      <c r="D391" s="59"/>
      <c r="H391" s="4"/>
      <c r="L391" s="29" t="s">
        <v>239</v>
      </c>
      <c r="M391" s="38" t="str">
        <f t="shared" ref="M391:O391" si="61">IF(M383=0,"NA",M390/M383)</f>
        <v>NA</v>
      </c>
      <c r="N391" s="38" t="str">
        <f t="shared" si="61"/>
        <v>NA</v>
      </c>
      <c r="O391" s="38" t="str">
        <f t="shared" si="61"/>
        <v>NA</v>
      </c>
      <c r="P391" s="36"/>
    </row>
    <row r="392" spans="1:16" ht="15.75" hidden="1" customHeight="1" thickBot="1" x14ac:dyDescent="0.3">
      <c r="B392" s="287"/>
      <c r="D392" s="397" t="str">
        <f>'Control Panel'!F75&amp;" - "&amp;'Control Panel'!E75</f>
        <v>4.30 - Module 29</v>
      </c>
      <c r="E392" s="398"/>
      <c r="F392" s="398"/>
      <c r="G392" s="19"/>
      <c r="H392" s="19"/>
      <c r="I392" s="19" t="str">
        <f>$I$84</f>
        <v xml:space="preserve">Overall Compliance: </v>
      </c>
      <c r="J392" s="20" t="str">
        <f>IF(SUM(M401:O401)=0,"N/A",SUM(M401:O401)/SUM(M394:O394))</f>
        <v>N/A</v>
      </c>
      <c r="L392" s="29"/>
      <c r="M392" s="29"/>
      <c r="N392" s="29"/>
      <c r="O392" s="29"/>
      <c r="P392" s="36"/>
    </row>
    <row r="393" spans="1:16" ht="15.75" hidden="1" customHeight="1" thickBot="1" x14ac:dyDescent="0.3">
      <c r="B393" s="287"/>
      <c r="D393" s="399" t="str">
        <f>$D$85</f>
        <v>Availability</v>
      </c>
      <c r="E393" s="401" t="str">
        <f>$E$85</f>
        <v>Priority</v>
      </c>
      <c r="F393" s="401"/>
      <c r="G393" s="401"/>
      <c r="H393" s="402" t="str">
        <f>$H$85</f>
        <v>Total</v>
      </c>
      <c r="I393" s="404" t="str">
        <f>$I$85</f>
        <v>Comments</v>
      </c>
      <c r="J393" s="417" t="str">
        <f>$J$85</f>
        <v>Availability by Type</v>
      </c>
      <c r="L393" s="29"/>
      <c r="M393" s="37" t="str">
        <f>'Control Panel'!$F$31</f>
        <v>R</v>
      </c>
      <c r="N393" s="37" t="str">
        <f>'Control Panel'!$F$32</f>
        <v>D</v>
      </c>
      <c r="O393" s="37" t="str">
        <f>'Control Panel'!$F$33</f>
        <v>O</v>
      </c>
      <c r="P393" s="36"/>
    </row>
    <row r="394" spans="1:16" ht="15.75" hidden="1" customHeight="1" thickBot="1" x14ac:dyDescent="0.3">
      <c r="B394" s="287"/>
      <c r="D394" s="400"/>
      <c r="E394" s="75" t="str">
        <f>'Control Panel'!$E$31</f>
        <v>Required</v>
      </c>
      <c r="F394" s="76" t="str">
        <f>'Control Panel'!$E$32</f>
        <v>Desired</v>
      </c>
      <c r="G394" s="77" t="str">
        <f>'Control Panel'!$E$33</f>
        <v>Optional</v>
      </c>
      <c r="H394" s="403"/>
      <c r="I394" s="405"/>
      <c r="J394" s="418"/>
      <c r="L394" s="37" t="s">
        <v>235</v>
      </c>
      <c r="M394" s="29">
        <f>E401*'Control Panel'!$G$31*'Control Panel'!$G$36</f>
        <v>0</v>
      </c>
      <c r="N394" s="29">
        <f>F401*'Control Panel'!$G$32*'Control Panel'!$G$36</f>
        <v>0</v>
      </c>
      <c r="O394" s="29">
        <f>G401*'Control Panel'!$G$33*'Control Panel'!$G$36</f>
        <v>0</v>
      </c>
      <c r="P394" s="36"/>
    </row>
    <row r="395" spans="1:16" ht="15.75" hidden="1" customHeight="1" thickBot="1" x14ac:dyDescent="0.3">
      <c r="B395" s="287"/>
      <c r="D395" s="88" t="str">
        <f>'Control Panel'!$E$36</f>
        <v>Yes</v>
      </c>
      <c r="E395" s="81">
        <f>COUNTIFS('Module 29'!$C:$C,'Control Panel'!$F$31,'Module 29'!$AB:$AB,'Control Panel'!$F$36)</f>
        <v>0</v>
      </c>
      <c r="F395" s="82">
        <f>COUNTIFS('Module 29'!$C:$C,'Control Panel'!$F$32,'Module 29'!$AB:$AB,'Control Panel'!$F$36)</f>
        <v>0</v>
      </c>
      <c r="G395" s="83">
        <f>COUNTIFS('Module 29'!$C:$C,'Control Panel'!$F$33,'Module 29'!$AB:$AB,'Control Panel'!$F$36)</f>
        <v>0</v>
      </c>
      <c r="H395" s="71">
        <f>SUM(E395:G395)</f>
        <v>0</v>
      </c>
      <c r="I395" s="136">
        <f>COUNTIFS('Module 29'!$G:$G,"&lt;&gt;",'Module 29'!$AB:$AB,'Control Panel'!$F$36)</f>
        <v>0</v>
      </c>
      <c r="J395" s="72"/>
      <c r="L395" s="37" t="str">
        <f>'Control Panel'!$F$36</f>
        <v>Y</v>
      </c>
      <c r="M395" s="29">
        <f>E395*'Control Panel'!$G$31*'Control Panel'!$G$36</f>
        <v>0</v>
      </c>
      <c r="N395" s="29">
        <f>F395*'Control Panel'!$G$32*'Control Panel'!$G$36</f>
        <v>0</v>
      </c>
      <c r="O395" s="29">
        <f>G395*'Control Panel'!$G$33*'Control Panel'!$G$36</f>
        <v>0</v>
      </c>
      <c r="P395" s="36"/>
    </row>
    <row r="396" spans="1:16" ht="15.75" hidden="1" customHeight="1" thickBot="1" x14ac:dyDescent="0.3">
      <c r="B396" s="287"/>
      <c r="D396" s="68" t="str">
        <f>'Control Panel'!$E$37</f>
        <v>Reporting</v>
      </c>
      <c r="E396" s="78">
        <f>COUNTIFS('Module 29'!$C:$C,'Control Panel'!$F$31,'Module 29'!$AB:$AB,'Control Panel'!$F$37)</f>
        <v>0</v>
      </c>
      <c r="F396" s="79">
        <f>COUNTIFS('Module 29'!$C:$C,'Control Panel'!$F$32,'Module 29'!$AB:$AB,'Control Panel'!$F$37)</f>
        <v>0</v>
      </c>
      <c r="G396" s="80">
        <f>COUNTIFS('Module 29'!$C:$C,'Control Panel'!$F$33,'Module 29'!$AB:$AB,'Control Panel'!$F$37)</f>
        <v>0</v>
      </c>
      <c r="H396" s="69">
        <f t="shared" ref="H396:H400" si="62">SUM(E396:G396)</f>
        <v>0</v>
      </c>
      <c r="I396" s="137">
        <f>COUNTIFS('Module 29'!$G:$G,"&lt;&gt;",'Module 29'!$AB:$AB,'Control Panel'!$F$37)</f>
        <v>0</v>
      </c>
      <c r="J396" s="129"/>
      <c r="L396" s="37" t="str">
        <f>'Control Panel'!$F$37</f>
        <v>R</v>
      </c>
      <c r="M396" s="29">
        <f>E396*'Control Panel'!$G$31*'Control Panel'!$G$37</f>
        <v>0</v>
      </c>
      <c r="N396" s="29">
        <f>F396*'Control Panel'!$G$32*'Control Panel'!$G$37</f>
        <v>0</v>
      </c>
      <c r="O396" s="29">
        <f>G396*'Control Panel'!$G$33*'Control Panel'!$G$37</f>
        <v>0</v>
      </c>
      <c r="P396" s="36"/>
    </row>
    <row r="397" spans="1:16" ht="15.75" hidden="1" customHeight="1" thickBot="1" x14ac:dyDescent="0.3">
      <c r="B397" s="287"/>
      <c r="D397" s="70" t="str">
        <f>'Control Panel'!$E$38</f>
        <v>Third Party</v>
      </c>
      <c r="E397" s="81">
        <f>COUNTIFS('Module 29'!$C:$C,'Control Panel'!$F$31,'Module 29'!$AB:$AB,'Control Panel'!$F$38)</f>
        <v>0</v>
      </c>
      <c r="F397" s="82">
        <f>COUNTIFS('Module 29'!$C:$C,'Control Panel'!$F$32,'Module 29'!$AB:$AB,'Control Panel'!$F$38)</f>
        <v>0</v>
      </c>
      <c r="G397" s="83">
        <f>COUNTIFS('Module 29'!$C:$C,'Control Panel'!$F$33,'Module 29'!$AB:$AB,'Control Panel'!$F$38)</f>
        <v>0</v>
      </c>
      <c r="H397" s="71">
        <f t="shared" si="62"/>
        <v>0</v>
      </c>
      <c r="I397" s="136">
        <f>COUNTIFS('Module 29'!$G:$G,"&lt;&gt;",'Module 29'!$AB:$AB,'Control Panel'!$F$38)</f>
        <v>0</v>
      </c>
      <c r="J397" s="129"/>
      <c r="L397" s="37" t="str">
        <f>'Control Panel'!$F$38</f>
        <v>T</v>
      </c>
      <c r="M397" s="29">
        <f>E397*'Control Panel'!$G$31*'Control Panel'!$G$38</f>
        <v>0</v>
      </c>
      <c r="N397" s="29">
        <f>F397*'Control Panel'!$G$32*'Control Panel'!$G$38</f>
        <v>0</v>
      </c>
      <c r="O397" s="29">
        <f>G397*'Control Panel'!$G$33*'Control Panel'!$G$38</f>
        <v>0</v>
      </c>
      <c r="P397" s="36"/>
    </row>
    <row r="398" spans="1:16" ht="15.75" hidden="1" customHeight="1" thickBot="1" x14ac:dyDescent="0.3">
      <c r="A398" s="21" t="s">
        <v>236</v>
      </c>
      <c r="B398" s="150"/>
      <c r="D398" s="73" t="str">
        <f>'Control Panel'!$E$39</f>
        <v>Modification</v>
      </c>
      <c r="E398" s="78">
        <f>COUNTIFS('Module 29'!$C:$C,'Control Panel'!$F$31,'Module 29'!$AB:$AB,'Control Panel'!$F$39)</f>
        <v>0</v>
      </c>
      <c r="F398" s="79">
        <f>COUNTIFS('Module 29'!$C:$C,'Control Panel'!$F$32,'Module 29'!$AB:$AB,'Control Panel'!$F$39)</f>
        <v>0</v>
      </c>
      <c r="G398" s="80">
        <f>COUNTIFS('Module 29'!$C:$C,'Control Panel'!$F$33,'Module 29'!$AB:$AB,'Control Panel'!$F$39)</f>
        <v>0</v>
      </c>
      <c r="H398" s="69">
        <f t="shared" si="62"/>
        <v>0</v>
      </c>
      <c r="I398" s="137">
        <f>COUNTIFS('Module 29'!$G:$G,"&lt;&gt;",'Module 29'!$AB:$AB,'Control Panel'!$F$39)</f>
        <v>0</v>
      </c>
      <c r="J398" s="129"/>
      <c r="L398" s="37" t="str">
        <f>'Control Panel'!$F$39</f>
        <v>M</v>
      </c>
      <c r="M398" s="29">
        <f>E398*'Control Panel'!$G$31*'Control Panel'!$G$39</f>
        <v>0</v>
      </c>
      <c r="N398" s="29">
        <f>F398*'Control Panel'!$G$32*'Control Panel'!$G$39</f>
        <v>0</v>
      </c>
      <c r="O398" s="29">
        <f>G398*'Control Panel'!$G$33*'Control Panel'!$G$39</f>
        <v>0</v>
      </c>
      <c r="P398" s="36"/>
    </row>
    <row r="399" spans="1:16" ht="15.75" hidden="1" customHeight="1" thickBot="1" x14ac:dyDescent="0.3">
      <c r="A399" s="22" t="s">
        <v>237</v>
      </c>
      <c r="B399" s="151"/>
      <c r="D399" s="74" t="str">
        <f>'Control Panel'!$E$40</f>
        <v>Future</v>
      </c>
      <c r="E399" s="81">
        <f>COUNTIFS('Module 29'!$C:$C,'Control Panel'!$F$31,'Module 29'!$AB:$AB,'Control Panel'!$F$40)</f>
        <v>0</v>
      </c>
      <c r="F399" s="82">
        <f>COUNTIFS('Module 29'!$C:$C,'Control Panel'!$F$32,'Module 29'!$AB:$AB,'Control Panel'!$F$40)</f>
        <v>0</v>
      </c>
      <c r="G399" s="83">
        <f>COUNTIFS('Module 29'!$C:$C,'Control Panel'!$F$33,'Module 29'!$AB:$AB,'Control Panel'!$F$40)</f>
        <v>0</v>
      </c>
      <c r="H399" s="71">
        <f t="shared" si="62"/>
        <v>0</v>
      </c>
      <c r="I399" s="136">
        <f>COUNTIFS('Module 29'!$G:$G,"&lt;&gt;",'Module 29'!$AB:$AB,'Control Panel'!$F$40)</f>
        <v>0</v>
      </c>
      <c r="J399" s="129"/>
      <c r="L399" s="37" t="str">
        <f>'Control Panel'!$F$40</f>
        <v>F</v>
      </c>
      <c r="M399" s="29">
        <f>E399*'Control Panel'!$G$31*'Control Panel'!$G$40</f>
        <v>0</v>
      </c>
      <c r="N399" s="29">
        <f>F399*'Control Panel'!$G$32*'Control Panel'!$G$40</f>
        <v>0</v>
      </c>
      <c r="O399" s="29">
        <f>G399*'Control Panel'!$G$33*'Control Panel'!$G$40</f>
        <v>0</v>
      </c>
      <c r="P399" s="36"/>
    </row>
    <row r="400" spans="1:16" ht="15.75" hidden="1" customHeight="1" thickBot="1" x14ac:dyDescent="0.3">
      <c r="A400" s="25" t="str">
        <f>IF('Module 29'!$AC$12&gt;0,"Yes","No")</f>
        <v>No</v>
      </c>
      <c r="B400" s="152">
        <f>IF(A400="Yes",1,0)</f>
        <v>0</v>
      </c>
      <c r="D400" s="87" t="str">
        <f>'Control Panel'!$E$41</f>
        <v>Not Available</v>
      </c>
      <c r="E400" s="78">
        <f>COUNTIFS('Module 29'!$C:$C,'Control Panel'!$F$31,'Module 29'!$AB:$AB,'Control Panel'!$F$41)</f>
        <v>0</v>
      </c>
      <c r="F400" s="79">
        <f>COUNTIFS('Module 29'!$C:$C,'Control Panel'!$F$32,'Module 29'!$AB:$AB,'Control Panel'!$F$41)</f>
        <v>0</v>
      </c>
      <c r="G400" s="80">
        <f>COUNTIFS('Module 29'!$C:$C,'Control Panel'!$F$33,'Module 29'!$AB:$AB,'Control Panel'!$F$41)</f>
        <v>0</v>
      </c>
      <c r="H400" s="69">
        <f t="shared" si="62"/>
        <v>0</v>
      </c>
      <c r="I400" s="137">
        <f>COUNTIFS('Module 29'!$G:$G,"&lt;&gt;",'Module 29'!$AB:$AB,'Control Panel'!$F$41)</f>
        <v>0</v>
      </c>
      <c r="J400" s="129"/>
      <c r="L400" s="37" t="str">
        <f>'Control Panel'!$F$41</f>
        <v>N</v>
      </c>
      <c r="M400" s="29">
        <f>E400*'Control Panel'!$G$31*'Control Panel'!$G$41</f>
        <v>0</v>
      </c>
      <c r="N400" s="29">
        <f>F400*'Control Panel'!$G$32*'Control Panel'!$G$41</f>
        <v>0</v>
      </c>
      <c r="O400" s="29">
        <f>G400*'Control Panel'!$G$33*'Control Panel'!$G$41</f>
        <v>0</v>
      </c>
      <c r="P400" s="36"/>
    </row>
    <row r="401" spans="1:16" ht="15.75" hidden="1" customHeight="1" thickBot="1" x14ac:dyDescent="0.3">
      <c r="B401" s="287"/>
      <c r="D401" s="84" t="str">
        <f>$D$93</f>
        <v>Total:</v>
      </c>
      <c r="E401" s="85">
        <f>SUM(E395:E400)</f>
        <v>0</v>
      </c>
      <c r="F401" s="85">
        <f>SUM(F395:F400)</f>
        <v>0</v>
      </c>
      <c r="G401" s="85">
        <f>SUM(G395:G400)</f>
        <v>0</v>
      </c>
      <c r="H401" s="86">
        <f>SUM(H395:H400)</f>
        <v>0</v>
      </c>
      <c r="I401" s="86">
        <f>SUM(I395:I400)</f>
        <v>0</v>
      </c>
      <c r="J401" s="154"/>
      <c r="L401" s="37" t="str">
        <f>D401</f>
        <v>Total:</v>
      </c>
      <c r="M401" s="29">
        <f>SUM(M395:M400)</f>
        <v>0</v>
      </c>
      <c r="N401" s="29">
        <f>SUM(N395:N400)</f>
        <v>0</v>
      </c>
      <c r="O401" s="29">
        <f>SUM(O395:O400)</f>
        <v>0</v>
      </c>
      <c r="P401" s="36"/>
    </row>
    <row r="402" spans="1:16" ht="15.75" hidden="1" customHeight="1" thickBot="1" x14ac:dyDescent="0.3">
      <c r="B402" s="287"/>
      <c r="D402" s="59"/>
      <c r="H402" s="4"/>
      <c r="L402" s="29" t="s">
        <v>239</v>
      </c>
      <c r="M402" s="38" t="str">
        <f t="shared" ref="M402:O402" si="63">IF(M394=0,"NA",M401/M394)</f>
        <v>NA</v>
      </c>
      <c r="N402" s="38" t="str">
        <f t="shared" si="63"/>
        <v>NA</v>
      </c>
      <c r="O402" s="38" t="str">
        <f t="shared" si="63"/>
        <v>NA</v>
      </c>
      <c r="P402" s="36"/>
    </row>
    <row r="403" spans="1:16" ht="15.75" hidden="1" customHeight="1" thickBot="1" x14ac:dyDescent="0.3">
      <c r="B403" s="287"/>
      <c r="D403" s="397" t="str">
        <f>'Control Panel'!F76&amp;" - "&amp;'Control Panel'!E76</f>
        <v>4.31 - Module 30</v>
      </c>
      <c r="E403" s="398"/>
      <c r="F403" s="398"/>
      <c r="G403" s="19"/>
      <c r="H403" s="19"/>
      <c r="I403" s="19" t="str">
        <f>$I$84</f>
        <v xml:space="preserve">Overall Compliance: </v>
      </c>
      <c r="J403" s="20" t="str">
        <f>IF(SUM(M412:O412)=0,"N/A",SUM(M412:O412)/SUM(M405:O405))</f>
        <v>N/A</v>
      </c>
      <c r="L403" s="29"/>
      <c r="M403" s="29"/>
      <c r="N403" s="29"/>
      <c r="O403" s="29"/>
      <c r="P403" s="36"/>
    </row>
    <row r="404" spans="1:16" ht="15.75" hidden="1" customHeight="1" thickBot="1" x14ac:dyDescent="0.3">
      <c r="B404" s="287"/>
      <c r="D404" s="399" t="str">
        <f>$D$85</f>
        <v>Availability</v>
      </c>
      <c r="E404" s="401" t="str">
        <f>$E$85</f>
        <v>Priority</v>
      </c>
      <c r="F404" s="401"/>
      <c r="G404" s="401"/>
      <c r="H404" s="402" t="str">
        <f>$H$85</f>
        <v>Total</v>
      </c>
      <c r="I404" s="404" t="str">
        <f>$I$85</f>
        <v>Comments</v>
      </c>
      <c r="J404" s="417" t="str">
        <f>$J$85</f>
        <v>Availability by Type</v>
      </c>
      <c r="L404" s="29"/>
      <c r="M404" s="37" t="str">
        <f>'Control Panel'!$F$31</f>
        <v>R</v>
      </c>
      <c r="N404" s="37" t="str">
        <f>'Control Panel'!$F$32</f>
        <v>D</v>
      </c>
      <c r="O404" s="37" t="str">
        <f>'Control Panel'!$F$33</f>
        <v>O</v>
      </c>
      <c r="P404" s="36"/>
    </row>
    <row r="405" spans="1:16" ht="15.75" hidden="1" customHeight="1" thickBot="1" x14ac:dyDescent="0.3">
      <c r="B405" s="287"/>
      <c r="D405" s="400"/>
      <c r="E405" s="75" t="str">
        <f>'Control Panel'!$E$31</f>
        <v>Required</v>
      </c>
      <c r="F405" s="76" t="str">
        <f>'Control Panel'!$E$32</f>
        <v>Desired</v>
      </c>
      <c r="G405" s="77" t="str">
        <f>'Control Panel'!$E$33</f>
        <v>Optional</v>
      </c>
      <c r="H405" s="403"/>
      <c r="I405" s="405"/>
      <c r="J405" s="418"/>
      <c r="L405" s="37" t="s">
        <v>235</v>
      </c>
      <c r="M405" s="29">
        <f>E412*'Control Panel'!$G$31*'Control Panel'!$G$36</f>
        <v>0</v>
      </c>
      <c r="N405" s="29">
        <f>F412*'Control Panel'!$G$32*'Control Panel'!$G$36</f>
        <v>0</v>
      </c>
      <c r="O405" s="29">
        <f>G412*'Control Panel'!$G$33*'Control Panel'!$G$36</f>
        <v>0</v>
      </c>
      <c r="P405" s="36"/>
    </row>
    <row r="406" spans="1:16" ht="15.75" hidden="1" customHeight="1" thickBot="1" x14ac:dyDescent="0.3">
      <c r="B406" s="287"/>
      <c r="D406" s="88" t="str">
        <f>'Control Panel'!$E$36</f>
        <v>Yes</v>
      </c>
      <c r="E406" s="81">
        <f>COUNTIFS('Module 30'!$C:$C,'Control Panel'!$F$31,'Module 30'!$AB:$AB,'Control Panel'!$F$36)</f>
        <v>0</v>
      </c>
      <c r="F406" s="82">
        <f>COUNTIFS('Module 30'!$C:$C,'Control Panel'!$F$32,'Module 30'!$AB:$AB,'Control Panel'!$F$36)</f>
        <v>0</v>
      </c>
      <c r="G406" s="83">
        <f>COUNTIFS('Module 30'!$C:$C,'Control Panel'!$F$33,'Module 30'!$AB:$AB,'Control Panel'!$F$36)</f>
        <v>0</v>
      </c>
      <c r="H406" s="71">
        <f>SUM(E406:G406)</f>
        <v>0</v>
      </c>
      <c r="I406" s="136">
        <f>COUNTIFS('Module 30'!$G:$G,"&lt;&gt;",'Module 30'!$AB:$AB,'Control Panel'!$F$36)</f>
        <v>0</v>
      </c>
      <c r="J406" s="72"/>
      <c r="L406" s="37" t="str">
        <f>'Control Panel'!$F$36</f>
        <v>Y</v>
      </c>
      <c r="M406" s="29">
        <f>E406*'Control Panel'!$G$31*'Control Panel'!$G$36</f>
        <v>0</v>
      </c>
      <c r="N406" s="29">
        <f>F406*'Control Panel'!$G$32*'Control Panel'!$G$36</f>
        <v>0</v>
      </c>
      <c r="O406" s="29">
        <f>G406*'Control Panel'!$G$33*'Control Panel'!$G$36</f>
        <v>0</v>
      </c>
      <c r="P406" s="36"/>
    </row>
    <row r="407" spans="1:16" ht="15.75" hidden="1" customHeight="1" thickBot="1" x14ac:dyDescent="0.3">
      <c r="B407" s="287"/>
      <c r="D407" s="68" t="str">
        <f>'Control Panel'!$E$37</f>
        <v>Reporting</v>
      </c>
      <c r="E407" s="78">
        <f>COUNTIFS('Module 30'!$C:$C,'Control Panel'!$F$31,'Module 30'!$AB:$AB,'Control Panel'!$F$37)</f>
        <v>0</v>
      </c>
      <c r="F407" s="79">
        <f>COUNTIFS('Module 30'!$C:$C,'Control Panel'!$F$32,'Module 30'!$AB:$AB,'Control Panel'!$F$37)</f>
        <v>0</v>
      </c>
      <c r="G407" s="80">
        <f>COUNTIFS('Module 30'!$C:$C,'Control Panel'!$F$33,'Module 30'!$AB:$AB,'Control Panel'!$F$37)</f>
        <v>0</v>
      </c>
      <c r="H407" s="69">
        <f t="shared" ref="H407:H411" si="64">SUM(E407:G407)</f>
        <v>0</v>
      </c>
      <c r="I407" s="137">
        <f>COUNTIFS('Module 30'!$G:$G,"&lt;&gt;",'Module 30'!$AB:$AB,'Control Panel'!$F$37)</f>
        <v>0</v>
      </c>
      <c r="J407" s="129"/>
      <c r="L407" s="37" t="str">
        <f>'Control Panel'!$F$37</f>
        <v>R</v>
      </c>
      <c r="M407" s="29">
        <f>E407*'Control Panel'!$G$31*'Control Panel'!$G$37</f>
        <v>0</v>
      </c>
      <c r="N407" s="29">
        <f>F407*'Control Panel'!$G$32*'Control Panel'!$G$37</f>
        <v>0</v>
      </c>
      <c r="O407" s="29">
        <f>G407*'Control Panel'!$G$33*'Control Panel'!$G$37</f>
        <v>0</v>
      </c>
      <c r="P407" s="36"/>
    </row>
    <row r="408" spans="1:16" ht="15.75" hidden="1" customHeight="1" thickBot="1" x14ac:dyDescent="0.3">
      <c r="B408" s="287"/>
      <c r="D408" s="70" t="str">
        <f>'Control Panel'!$E$38</f>
        <v>Third Party</v>
      </c>
      <c r="E408" s="81">
        <f>COUNTIFS('Module 30'!$C:$C,'Control Panel'!$F$31,'Module 30'!$AB:$AB,'Control Panel'!$F$38)</f>
        <v>0</v>
      </c>
      <c r="F408" s="82">
        <f>COUNTIFS('Module 30'!$C:$C,'Control Panel'!$F$32,'Module 30'!$AB:$AB,'Control Panel'!$F$38)</f>
        <v>0</v>
      </c>
      <c r="G408" s="83">
        <f>COUNTIFS('Module 30'!$C:$C,'Control Panel'!$F$33,'Module 30'!$AB:$AB,'Control Panel'!$F$38)</f>
        <v>0</v>
      </c>
      <c r="H408" s="71">
        <f t="shared" si="64"/>
        <v>0</v>
      </c>
      <c r="I408" s="136">
        <f>COUNTIFS('Module 30'!$G:$G,"&lt;&gt;",'Module 30'!$AB:$AB,'Control Panel'!$F$38)</f>
        <v>0</v>
      </c>
      <c r="J408" s="129"/>
      <c r="L408" s="37" t="str">
        <f>'Control Panel'!$F$38</f>
        <v>T</v>
      </c>
      <c r="M408" s="29">
        <f>E408*'Control Panel'!$G$31*'Control Panel'!$G$38</f>
        <v>0</v>
      </c>
      <c r="N408" s="29">
        <f>F408*'Control Panel'!$G$32*'Control Panel'!$G$38</f>
        <v>0</v>
      </c>
      <c r="O408" s="29">
        <f>G408*'Control Panel'!$G$33*'Control Panel'!$G$38</f>
        <v>0</v>
      </c>
      <c r="P408" s="36"/>
    </row>
    <row r="409" spans="1:16" ht="15.75" hidden="1" customHeight="1" thickBot="1" x14ac:dyDescent="0.3">
      <c r="A409" s="21" t="s">
        <v>236</v>
      </c>
      <c r="B409" s="150"/>
      <c r="D409" s="73" t="str">
        <f>'Control Panel'!$E$39</f>
        <v>Modification</v>
      </c>
      <c r="E409" s="78">
        <f>COUNTIFS('Module 30'!$C:$C,'Control Panel'!$F$31,'Module 30'!$AB:$AB,'Control Panel'!$F$39)</f>
        <v>0</v>
      </c>
      <c r="F409" s="79">
        <f>COUNTIFS('Module 30'!$C:$C,'Control Panel'!$F$32,'Module 30'!$AB:$AB,'Control Panel'!$F$39)</f>
        <v>0</v>
      </c>
      <c r="G409" s="80">
        <f>COUNTIFS('Module 30'!$C:$C,'Control Panel'!$F$33,'Module 30'!$AB:$AB,'Control Panel'!$F$39)</f>
        <v>0</v>
      </c>
      <c r="H409" s="69">
        <f t="shared" si="64"/>
        <v>0</v>
      </c>
      <c r="I409" s="137">
        <f>COUNTIFS('Module 30'!$G:$G,"&lt;&gt;",'Module 30'!$AB:$AB,'Control Panel'!$F$39)</f>
        <v>0</v>
      </c>
      <c r="J409" s="129"/>
      <c r="L409" s="37" t="str">
        <f>'Control Panel'!$F$39</f>
        <v>M</v>
      </c>
      <c r="M409" s="29">
        <f>E409*'Control Panel'!$G$31*'Control Panel'!$G$39</f>
        <v>0</v>
      </c>
      <c r="N409" s="29">
        <f>F409*'Control Panel'!$G$32*'Control Panel'!$G$39</f>
        <v>0</v>
      </c>
      <c r="O409" s="29">
        <f>G409*'Control Panel'!$G$33*'Control Panel'!$G$39</f>
        <v>0</v>
      </c>
      <c r="P409" s="36"/>
    </row>
    <row r="410" spans="1:16" ht="15.75" hidden="1" customHeight="1" thickBot="1" x14ac:dyDescent="0.3">
      <c r="A410" s="22" t="s">
        <v>237</v>
      </c>
      <c r="B410" s="151"/>
      <c r="D410" s="74" t="str">
        <f>'Control Panel'!$E$40</f>
        <v>Future</v>
      </c>
      <c r="E410" s="81">
        <f>COUNTIFS('Module 30'!$C:$C,'Control Panel'!$F$31,'Module 30'!$AB:$AB,'Control Panel'!$F$40)</f>
        <v>0</v>
      </c>
      <c r="F410" s="82">
        <f>COUNTIFS('Module 30'!$C:$C,'Control Panel'!$F$32,'Module 30'!$AB:$AB,'Control Panel'!$F$40)</f>
        <v>0</v>
      </c>
      <c r="G410" s="83">
        <f>COUNTIFS('Module 30'!$C:$C,'Control Panel'!$F$33,'Module 30'!$AB:$AB,'Control Panel'!$F$40)</f>
        <v>0</v>
      </c>
      <c r="H410" s="71">
        <f t="shared" si="64"/>
        <v>0</v>
      </c>
      <c r="I410" s="136">
        <f>COUNTIFS('Module 30'!$G:$G,"&lt;&gt;",'Module 30'!$AB:$AB,'Control Panel'!$F$40)</f>
        <v>0</v>
      </c>
      <c r="J410" s="129"/>
      <c r="L410" s="37" t="str">
        <f>'Control Panel'!$F$40</f>
        <v>F</v>
      </c>
      <c r="M410" s="29">
        <f>E410*'Control Panel'!$G$31*'Control Panel'!$G$40</f>
        <v>0</v>
      </c>
      <c r="N410" s="29">
        <f>F410*'Control Panel'!$G$32*'Control Panel'!$G$40</f>
        <v>0</v>
      </c>
      <c r="O410" s="29">
        <f>G410*'Control Panel'!$G$33*'Control Panel'!$G$40</f>
        <v>0</v>
      </c>
      <c r="P410" s="36"/>
    </row>
    <row r="411" spans="1:16" ht="15.75" hidden="1" customHeight="1" thickBot="1" x14ac:dyDescent="0.3">
      <c r="A411" s="25" t="str">
        <f>IF('Module 30'!$AC$12&gt;0,"Yes","No")</f>
        <v>No</v>
      </c>
      <c r="B411" s="152">
        <f>IF(A411="Yes",1,0)</f>
        <v>0</v>
      </c>
      <c r="D411" s="87" t="str">
        <f>'Control Panel'!$E$41</f>
        <v>Not Available</v>
      </c>
      <c r="E411" s="78">
        <f>COUNTIFS('Module 30'!$C:$C,'Control Panel'!$F$31,'Module 30'!$AB:$AB,'Control Panel'!$F$41)</f>
        <v>0</v>
      </c>
      <c r="F411" s="79">
        <f>COUNTIFS('Module 30'!$C:$C,'Control Panel'!$F$32,'Module 30'!$AB:$AB,'Control Panel'!$F$41)</f>
        <v>0</v>
      </c>
      <c r="G411" s="80">
        <f>COUNTIFS('Module 30'!$C:$C,'Control Panel'!$F$33,'Module 30'!$AB:$AB,'Control Panel'!$F$41)</f>
        <v>0</v>
      </c>
      <c r="H411" s="69">
        <f t="shared" si="64"/>
        <v>0</v>
      </c>
      <c r="I411" s="137">
        <f>COUNTIFS('Module 30'!$G:$G,"&lt;&gt;",'Module 30'!$AB:$AB,'Control Panel'!$F$41)</f>
        <v>0</v>
      </c>
      <c r="J411" s="129"/>
      <c r="L411" s="37" t="str">
        <f>'Control Panel'!$F$41</f>
        <v>N</v>
      </c>
      <c r="M411" s="29">
        <f>E411*'Control Panel'!$G$31*'Control Panel'!$G$41</f>
        <v>0</v>
      </c>
      <c r="N411" s="29">
        <f>F411*'Control Panel'!$G$32*'Control Panel'!$G$41</f>
        <v>0</v>
      </c>
      <c r="O411" s="29">
        <f>G411*'Control Panel'!$G$33*'Control Panel'!$G$41</f>
        <v>0</v>
      </c>
      <c r="P411" s="36"/>
    </row>
    <row r="412" spans="1:16" ht="15.75" hidden="1" customHeight="1" thickBot="1" x14ac:dyDescent="0.3">
      <c r="B412" s="287"/>
      <c r="D412" s="84" t="str">
        <f>$D$93</f>
        <v>Total:</v>
      </c>
      <c r="E412" s="85">
        <f>SUM(E406:E411)</f>
        <v>0</v>
      </c>
      <c r="F412" s="85">
        <f>SUM(F406:F411)</f>
        <v>0</v>
      </c>
      <c r="G412" s="85">
        <f>SUM(G406:G411)</f>
        <v>0</v>
      </c>
      <c r="H412" s="86">
        <f>SUM(H406:H411)</f>
        <v>0</v>
      </c>
      <c r="I412" s="86">
        <f>SUM(I406:I411)</f>
        <v>0</v>
      </c>
      <c r="J412" s="154"/>
      <c r="L412" s="37" t="str">
        <f>D412</f>
        <v>Total:</v>
      </c>
      <c r="M412" s="29">
        <f>SUM(M406:M411)</f>
        <v>0</v>
      </c>
      <c r="N412" s="29">
        <f>SUM(N406:N411)</f>
        <v>0</v>
      </c>
      <c r="O412" s="29">
        <f>SUM(O406:O411)</f>
        <v>0</v>
      </c>
      <c r="P412" s="36"/>
    </row>
    <row r="413" spans="1:16" ht="15.75" hidden="1" customHeight="1" thickBot="1" x14ac:dyDescent="0.3">
      <c r="B413" s="287"/>
      <c r="D413" s="59"/>
      <c r="H413" s="4"/>
      <c r="L413" s="29" t="s">
        <v>239</v>
      </c>
      <c r="M413" s="38" t="str">
        <f t="shared" ref="M413:O413" si="65">IF(M405=0,"NA",M412/M405)</f>
        <v>NA</v>
      </c>
      <c r="N413" s="38" t="str">
        <f t="shared" si="65"/>
        <v>NA</v>
      </c>
      <c r="O413" s="38" t="str">
        <f t="shared" si="65"/>
        <v>NA</v>
      </c>
      <c r="P413" s="36"/>
    </row>
    <row r="414" spans="1:16" ht="15.75" hidden="1" customHeight="1" thickBot="1" x14ac:dyDescent="0.3">
      <c r="B414" s="287"/>
      <c r="D414" s="397" t="str">
        <f>'Control Panel'!F77&amp;" - "&amp;'Control Panel'!E77</f>
        <v>4.32 - Module 31</v>
      </c>
      <c r="E414" s="398"/>
      <c r="F414" s="398"/>
      <c r="G414" s="19"/>
      <c r="H414" s="19"/>
      <c r="I414" s="19" t="str">
        <f>$I$84</f>
        <v xml:space="preserve">Overall Compliance: </v>
      </c>
      <c r="J414" s="20" t="str">
        <f>IF(SUM(M423:O423)=0,"N/A",SUM(M423:O423)/SUM(M416:O416))</f>
        <v>N/A</v>
      </c>
      <c r="L414" s="29"/>
      <c r="M414" s="29"/>
      <c r="N414" s="29"/>
      <c r="O414" s="29"/>
      <c r="P414" s="36"/>
    </row>
    <row r="415" spans="1:16" ht="15.75" hidden="1" customHeight="1" thickBot="1" x14ac:dyDescent="0.3">
      <c r="B415" s="287"/>
      <c r="D415" s="399" t="str">
        <f>$D$85</f>
        <v>Availability</v>
      </c>
      <c r="E415" s="401" t="str">
        <f>$E$85</f>
        <v>Priority</v>
      </c>
      <c r="F415" s="401"/>
      <c r="G415" s="401"/>
      <c r="H415" s="402" t="str">
        <f>$H$85</f>
        <v>Total</v>
      </c>
      <c r="I415" s="404" t="str">
        <f>$I$85</f>
        <v>Comments</v>
      </c>
      <c r="J415" s="417" t="str">
        <f>$J$85</f>
        <v>Availability by Type</v>
      </c>
      <c r="L415" s="29"/>
      <c r="M415" s="37" t="str">
        <f>'Control Panel'!$F$31</f>
        <v>R</v>
      </c>
      <c r="N415" s="37" t="str">
        <f>'Control Panel'!$F$32</f>
        <v>D</v>
      </c>
      <c r="O415" s="37" t="str">
        <f>'Control Panel'!$F$33</f>
        <v>O</v>
      </c>
      <c r="P415" s="36"/>
    </row>
    <row r="416" spans="1:16" ht="15.75" hidden="1" customHeight="1" thickBot="1" x14ac:dyDescent="0.3">
      <c r="B416" s="287"/>
      <c r="D416" s="400"/>
      <c r="E416" s="75" t="str">
        <f>'Control Panel'!$E$31</f>
        <v>Required</v>
      </c>
      <c r="F416" s="76" t="str">
        <f>'Control Panel'!$E$32</f>
        <v>Desired</v>
      </c>
      <c r="G416" s="77" t="str">
        <f>'Control Panel'!$E$33</f>
        <v>Optional</v>
      </c>
      <c r="H416" s="403"/>
      <c r="I416" s="405"/>
      <c r="J416" s="418"/>
      <c r="L416" s="37" t="s">
        <v>235</v>
      </c>
      <c r="M416" s="29">
        <f>E423*'Control Panel'!$G$31*'Control Panel'!$G$36</f>
        <v>0</v>
      </c>
      <c r="N416" s="29">
        <f>F423*'Control Panel'!$G$32*'Control Panel'!$G$36</f>
        <v>0</v>
      </c>
      <c r="O416" s="29">
        <f>G423*'Control Panel'!$G$33*'Control Panel'!$G$36</f>
        <v>0</v>
      </c>
      <c r="P416" s="36"/>
    </row>
    <row r="417" spans="1:16" ht="15.75" hidden="1" customHeight="1" thickBot="1" x14ac:dyDescent="0.3">
      <c r="B417" s="287"/>
      <c r="D417" s="88" t="str">
        <f>'Control Panel'!$E$36</f>
        <v>Yes</v>
      </c>
      <c r="E417" s="81">
        <f>COUNTIFS('Module 31'!$C:$C,'Control Panel'!$F$31,'Module 31'!$AB:$AB,'Control Panel'!$F$36)</f>
        <v>0</v>
      </c>
      <c r="F417" s="82">
        <f>COUNTIFS('Module 31'!$C:$C,'Control Panel'!$F$32,'Module 31'!$AB:$AB,'Control Panel'!$F$36)</f>
        <v>0</v>
      </c>
      <c r="G417" s="83">
        <f>COUNTIFS('Module 31'!$C:$C,'Control Panel'!$F$33,'Module 31'!$AB:$AB,'Control Panel'!$F$36)</f>
        <v>0</v>
      </c>
      <c r="H417" s="71">
        <f>SUM(E417:G417)</f>
        <v>0</v>
      </c>
      <c r="I417" s="136">
        <f>COUNTIFS('Module 31'!$G:$G,"&lt;&gt;",'Module 31'!$AB:$AB,'Control Panel'!$F$36)</f>
        <v>0</v>
      </c>
      <c r="J417" s="72"/>
      <c r="L417" s="37" t="str">
        <f>'Control Panel'!$F$36</f>
        <v>Y</v>
      </c>
      <c r="M417" s="29">
        <f>E417*'Control Panel'!$G$31*'Control Panel'!$G$36</f>
        <v>0</v>
      </c>
      <c r="N417" s="29">
        <f>F417*'Control Panel'!$G$32*'Control Panel'!$G$36</f>
        <v>0</v>
      </c>
      <c r="O417" s="29">
        <f>G417*'Control Panel'!$G$33*'Control Panel'!$G$36</f>
        <v>0</v>
      </c>
      <c r="P417" s="36"/>
    </row>
    <row r="418" spans="1:16" ht="15.75" hidden="1" customHeight="1" thickBot="1" x14ac:dyDescent="0.3">
      <c r="B418" s="287"/>
      <c r="D418" s="68" t="str">
        <f>'Control Panel'!$E$37</f>
        <v>Reporting</v>
      </c>
      <c r="E418" s="78">
        <f>COUNTIFS('Module 31'!$C:$C,'Control Panel'!$F$31,'Module 31'!$AB:$AB,'Control Panel'!$F$37)</f>
        <v>0</v>
      </c>
      <c r="F418" s="79">
        <f>COUNTIFS('Module 31'!$C:$C,'Control Panel'!$F$32,'Module 31'!$AB:$AB,'Control Panel'!$F$37)</f>
        <v>0</v>
      </c>
      <c r="G418" s="80">
        <f>COUNTIFS('Module 31'!$C:$C,'Control Panel'!$F$33,'Module 31'!$AB:$AB,'Control Panel'!$F$37)</f>
        <v>0</v>
      </c>
      <c r="H418" s="69">
        <f t="shared" ref="H418:H422" si="66">SUM(E418:G418)</f>
        <v>0</v>
      </c>
      <c r="I418" s="137">
        <f>COUNTIFS('Module 31'!$G:$G,"&lt;&gt;",'Module 31'!$AB:$AB,'Control Panel'!$F$37)</f>
        <v>0</v>
      </c>
      <c r="J418" s="129"/>
      <c r="L418" s="37" t="str">
        <f>'Control Panel'!$F$37</f>
        <v>R</v>
      </c>
      <c r="M418" s="29">
        <f>E418*'Control Panel'!$G$31*'Control Panel'!$G$37</f>
        <v>0</v>
      </c>
      <c r="N418" s="29">
        <f>F418*'Control Panel'!$G$32*'Control Panel'!$G$37</f>
        <v>0</v>
      </c>
      <c r="O418" s="29">
        <f>G418*'Control Panel'!$G$33*'Control Panel'!$G$37</f>
        <v>0</v>
      </c>
      <c r="P418" s="36"/>
    </row>
    <row r="419" spans="1:16" ht="15.75" hidden="1" customHeight="1" thickBot="1" x14ac:dyDescent="0.3">
      <c r="B419" s="287"/>
      <c r="D419" s="70" t="str">
        <f>'Control Panel'!$E$38</f>
        <v>Third Party</v>
      </c>
      <c r="E419" s="81">
        <f>COUNTIFS('Module 31'!$C:$C,'Control Panel'!$F$31,'Module 31'!$AB:$AB,'Control Panel'!$F$38)</f>
        <v>0</v>
      </c>
      <c r="F419" s="82">
        <f>COUNTIFS('Module 31'!$C:$C,'Control Panel'!$F$32,'Module 31'!$AB:$AB,'Control Panel'!$F$38)</f>
        <v>0</v>
      </c>
      <c r="G419" s="83">
        <f>COUNTIFS('Module 31'!$C:$C,'Control Panel'!$F$33,'Module 31'!$AB:$AB,'Control Panel'!$F$38)</f>
        <v>0</v>
      </c>
      <c r="H419" s="71">
        <f t="shared" si="66"/>
        <v>0</v>
      </c>
      <c r="I419" s="136">
        <f>COUNTIFS('Module 31'!$G:$G,"&lt;&gt;",'Module 31'!$AB:$AB,'Control Panel'!$F$38)</f>
        <v>0</v>
      </c>
      <c r="J419" s="129"/>
      <c r="L419" s="37" t="str">
        <f>'Control Panel'!$F$38</f>
        <v>T</v>
      </c>
      <c r="M419" s="29">
        <f>E419*'Control Panel'!$G$31*'Control Panel'!$G$38</f>
        <v>0</v>
      </c>
      <c r="N419" s="29">
        <f>F419*'Control Panel'!$G$32*'Control Panel'!$G$38</f>
        <v>0</v>
      </c>
      <c r="O419" s="29">
        <f>G419*'Control Panel'!$G$33*'Control Panel'!$G$38</f>
        <v>0</v>
      </c>
      <c r="P419" s="36"/>
    </row>
    <row r="420" spans="1:16" ht="15.75" hidden="1" customHeight="1" thickBot="1" x14ac:dyDescent="0.3">
      <c r="A420" s="21" t="s">
        <v>236</v>
      </c>
      <c r="B420" s="150"/>
      <c r="D420" s="73" t="str">
        <f>'Control Panel'!$E$39</f>
        <v>Modification</v>
      </c>
      <c r="E420" s="78">
        <f>COUNTIFS('Module 31'!$C:$C,'Control Panel'!$F$31,'Module 31'!$AB:$AB,'Control Panel'!$F$39)</f>
        <v>0</v>
      </c>
      <c r="F420" s="79">
        <f>COUNTIFS('Module 31'!$C:$C,'Control Panel'!$F$32,'Module 31'!$AB:$AB,'Control Panel'!$F$39)</f>
        <v>0</v>
      </c>
      <c r="G420" s="80">
        <f>COUNTIFS('Module 31'!$C:$C,'Control Panel'!$F$33,'Module 31'!$AB:$AB,'Control Panel'!$F$39)</f>
        <v>0</v>
      </c>
      <c r="H420" s="69">
        <f t="shared" si="66"/>
        <v>0</v>
      </c>
      <c r="I420" s="137">
        <f>COUNTIFS('Module 31'!$G:$G,"&lt;&gt;",'Module 31'!$AB:$AB,'Control Panel'!$F$39)</f>
        <v>0</v>
      </c>
      <c r="J420" s="129"/>
      <c r="L420" s="37" t="str">
        <f>'Control Panel'!$F$39</f>
        <v>M</v>
      </c>
      <c r="M420" s="29">
        <f>E420*'Control Panel'!$G$31*'Control Panel'!$G$39</f>
        <v>0</v>
      </c>
      <c r="N420" s="29">
        <f>F420*'Control Panel'!$G$32*'Control Panel'!$G$39</f>
        <v>0</v>
      </c>
      <c r="O420" s="29">
        <f>G420*'Control Panel'!$G$33*'Control Panel'!$G$39</f>
        <v>0</v>
      </c>
      <c r="P420" s="36"/>
    </row>
    <row r="421" spans="1:16" ht="15.75" hidden="1" customHeight="1" thickBot="1" x14ac:dyDescent="0.3">
      <c r="A421" s="22" t="s">
        <v>237</v>
      </c>
      <c r="B421" s="151"/>
      <c r="D421" s="74" t="str">
        <f>'Control Panel'!$E$40</f>
        <v>Future</v>
      </c>
      <c r="E421" s="81">
        <f>COUNTIFS('Module 31'!$C:$C,'Control Panel'!$F$31,'Module 31'!$AB:$AB,'Control Panel'!$F$40)</f>
        <v>0</v>
      </c>
      <c r="F421" s="82">
        <f>COUNTIFS('Module 31'!$C:$C,'Control Panel'!$F$32,'Module 31'!$AB:$AB,'Control Panel'!$F$40)</f>
        <v>0</v>
      </c>
      <c r="G421" s="83">
        <f>COUNTIFS('Module 31'!$C:$C,'Control Panel'!$F$33,'Module 31'!$AB:$AB,'Control Panel'!$F$40)</f>
        <v>0</v>
      </c>
      <c r="H421" s="71">
        <f t="shared" si="66"/>
        <v>0</v>
      </c>
      <c r="I421" s="136">
        <f>COUNTIFS('Module 31'!$G:$G,"&lt;&gt;",'Module 31'!$AB:$AB,'Control Panel'!$F$40)</f>
        <v>0</v>
      </c>
      <c r="J421" s="129"/>
      <c r="L421" s="37" t="str">
        <f>'Control Panel'!$F$40</f>
        <v>F</v>
      </c>
      <c r="M421" s="29">
        <f>E421*'Control Panel'!$G$31*'Control Panel'!$G$40</f>
        <v>0</v>
      </c>
      <c r="N421" s="29">
        <f>F421*'Control Panel'!$G$32*'Control Panel'!$G$40</f>
        <v>0</v>
      </c>
      <c r="O421" s="29">
        <f>G421*'Control Panel'!$G$33*'Control Panel'!$G$40</f>
        <v>0</v>
      </c>
      <c r="P421" s="36"/>
    </row>
    <row r="422" spans="1:16" ht="15.75" hidden="1" customHeight="1" thickBot="1" x14ac:dyDescent="0.3">
      <c r="A422" s="25" t="str">
        <f>IF('Module 30'!$AC$12&gt;0,"Yes","No")</f>
        <v>No</v>
      </c>
      <c r="B422" s="152">
        <f>IF(A422="Yes",1,0)</f>
        <v>0</v>
      </c>
      <c r="D422" s="87" t="str">
        <f>'Control Panel'!$E$41</f>
        <v>Not Available</v>
      </c>
      <c r="E422" s="78">
        <f>COUNTIFS('Module 31'!$C:$C,'Control Panel'!$F$31,'Module 31'!$AB:$AB,'Control Panel'!$F$41)</f>
        <v>0</v>
      </c>
      <c r="F422" s="79">
        <f>COUNTIFS('Module 31'!$C:$C,'Control Panel'!$F$32,'Module 31'!$AB:$AB,'Control Panel'!$F$41)</f>
        <v>0</v>
      </c>
      <c r="G422" s="80">
        <f>COUNTIFS('Module 31'!$C:$C,'Control Panel'!$F$33,'Module 31'!$AB:$AB,'Control Panel'!$F$41)</f>
        <v>0</v>
      </c>
      <c r="H422" s="69">
        <f t="shared" si="66"/>
        <v>0</v>
      </c>
      <c r="I422" s="137">
        <f>COUNTIFS('Module 31'!$G:$G,"&lt;&gt;",'Module 31'!$AB:$AB,'Control Panel'!$F$41)</f>
        <v>0</v>
      </c>
      <c r="J422" s="129"/>
      <c r="L422" s="37" t="str">
        <f>'Control Panel'!$F$41</f>
        <v>N</v>
      </c>
      <c r="M422" s="29">
        <f>E422*'Control Panel'!$G$31*'Control Panel'!$G$41</f>
        <v>0</v>
      </c>
      <c r="N422" s="29">
        <f>F422*'Control Panel'!$G$32*'Control Panel'!$G$41</f>
        <v>0</v>
      </c>
      <c r="O422" s="29">
        <f>G422*'Control Panel'!$G$33*'Control Panel'!$G$41</f>
        <v>0</v>
      </c>
      <c r="P422" s="36"/>
    </row>
    <row r="423" spans="1:16" ht="15.75" hidden="1" customHeight="1" thickBot="1" x14ac:dyDescent="0.3">
      <c r="B423" s="287"/>
      <c r="D423" s="84" t="str">
        <f>$D$93</f>
        <v>Total:</v>
      </c>
      <c r="E423" s="85">
        <f>SUM(E417:E422)</f>
        <v>0</v>
      </c>
      <c r="F423" s="85">
        <f>SUM(F417:F422)</f>
        <v>0</v>
      </c>
      <c r="G423" s="85">
        <f>SUM(G417:G422)</f>
        <v>0</v>
      </c>
      <c r="H423" s="86">
        <f>SUM(H417:H422)</f>
        <v>0</v>
      </c>
      <c r="I423" s="86">
        <f>SUM(I417:I422)</f>
        <v>0</v>
      </c>
      <c r="J423" s="154"/>
      <c r="L423" s="37" t="str">
        <f>D423</f>
        <v>Total:</v>
      </c>
      <c r="M423" s="29">
        <f>SUM(M417:M422)</f>
        <v>0</v>
      </c>
      <c r="N423" s="29">
        <f>SUM(N417:N422)</f>
        <v>0</v>
      </c>
      <c r="O423" s="29">
        <f>SUM(O417:O422)</f>
        <v>0</v>
      </c>
      <c r="P423" s="36"/>
    </row>
    <row r="424" spans="1:16" ht="15.75" hidden="1" customHeight="1" thickBot="1" x14ac:dyDescent="0.3">
      <c r="B424" s="287"/>
      <c r="D424" s="59"/>
      <c r="L424" s="29" t="s">
        <v>239</v>
      </c>
      <c r="M424" s="38" t="str">
        <f>IF(M416=0,"NA",M423/M416)</f>
        <v>NA</v>
      </c>
      <c r="N424" s="38" t="str">
        <f t="shared" ref="N424:O424" si="67">IF(N416=0,"NA",N423/N416)</f>
        <v>NA</v>
      </c>
      <c r="O424" s="38" t="str">
        <f t="shared" si="67"/>
        <v>NA</v>
      </c>
      <c r="P424" s="36"/>
    </row>
    <row r="425" spans="1:16" ht="15.75" hidden="1" customHeight="1" thickBot="1" x14ac:dyDescent="0.3">
      <c r="B425" s="287"/>
      <c r="D425" s="397" t="str">
        <f>'Control Panel'!F78&amp;" - "&amp;'Control Panel'!E78</f>
        <v>4.33 - Module 32</v>
      </c>
      <c r="E425" s="398"/>
      <c r="F425" s="398"/>
      <c r="G425" s="19"/>
      <c r="H425" s="19"/>
      <c r="I425" s="19" t="str">
        <f>$I$84</f>
        <v xml:space="preserve">Overall Compliance: </v>
      </c>
      <c r="J425" s="20" t="str">
        <f>IF(SUM(M434:O434)=0,"N/A",SUM(M434:O434)/SUM(M427:O427))</f>
        <v>N/A</v>
      </c>
      <c r="L425" s="29"/>
      <c r="M425" s="29"/>
      <c r="N425" s="29"/>
      <c r="O425" s="29"/>
      <c r="P425" s="36"/>
    </row>
    <row r="426" spans="1:16" ht="15.75" hidden="1" customHeight="1" thickBot="1" x14ac:dyDescent="0.3">
      <c r="B426" s="287"/>
      <c r="D426" s="399" t="str">
        <f>$D$85</f>
        <v>Availability</v>
      </c>
      <c r="E426" s="401" t="str">
        <f>$E$85</f>
        <v>Priority</v>
      </c>
      <c r="F426" s="401"/>
      <c r="G426" s="401"/>
      <c r="H426" s="402" t="str">
        <f>$H$85</f>
        <v>Total</v>
      </c>
      <c r="I426" s="404" t="str">
        <f>$I$85</f>
        <v>Comments</v>
      </c>
      <c r="J426" s="417" t="str">
        <f>$J$85</f>
        <v>Availability by Type</v>
      </c>
      <c r="L426" s="29"/>
      <c r="M426" s="37" t="str">
        <f>'Control Panel'!$F$31</f>
        <v>R</v>
      </c>
      <c r="N426" s="37" t="str">
        <f>'Control Panel'!$F$32</f>
        <v>D</v>
      </c>
      <c r="O426" s="37" t="str">
        <f>'Control Panel'!$F$33</f>
        <v>O</v>
      </c>
      <c r="P426" s="36"/>
    </row>
    <row r="427" spans="1:16" ht="15.75" hidden="1" customHeight="1" thickBot="1" x14ac:dyDescent="0.3">
      <c r="B427" s="287"/>
      <c r="D427" s="400"/>
      <c r="E427" s="75" t="str">
        <f>'Control Panel'!$E$31</f>
        <v>Required</v>
      </c>
      <c r="F427" s="76" t="str">
        <f>'Control Panel'!$E$32</f>
        <v>Desired</v>
      </c>
      <c r="G427" s="77" t="str">
        <f>'Control Panel'!$E$33</f>
        <v>Optional</v>
      </c>
      <c r="H427" s="403"/>
      <c r="I427" s="405"/>
      <c r="J427" s="418"/>
      <c r="L427" s="37" t="s">
        <v>235</v>
      </c>
      <c r="M427" s="29">
        <f>E434*'Control Panel'!$G$31*'Control Panel'!$G$36</f>
        <v>0</v>
      </c>
      <c r="N427" s="29">
        <f>F434*'Control Panel'!$G$32*'Control Panel'!$G$36</f>
        <v>0</v>
      </c>
      <c r="O427" s="29">
        <f>G434*'Control Panel'!$G$33*'Control Panel'!$G$36</f>
        <v>0</v>
      </c>
      <c r="P427" s="36"/>
    </row>
    <row r="428" spans="1:16" ht="15.75" hidden="1" customHeight="1" thickBot="1" x14ac:dyDescent="0.3">
      <c r="B428" s="287"/>
      <c r="D428" s="88" t="str">
        <f>'Control Panel'!$E$36</f>
        <v>Yes</v>
      </c>
      <c r="E428" s="81">
        <f>COUNTIFS('Module 32'!$C:$C,'Control Panel'!$F$31,'Module 32'!$AB:$AB,'Control Panel'!$F$36)</f>
        <v>0</v>
      </c>
      <c r="F428" s="82">
        <f>COUNTIFS('Module 32'!$C:$C,'Control Panel'!$F$32,'Module 32'!$AB:$AB,'Control Panel'!$F$36)</f>
        <v>0</v>
      </c>
      <c r="G428" s="83">
        <f>COUNTIFS('Module 32'!$C:$C,'Control Panel'!$F$33,'Module 32'!$AB:$AB,'Control Panel'!$F$36)</f>
        <v>0</v>
      </c>
      <c r="H428" s="71">
        <f>SUM(E428:G428)</f>
        <v>0</v>
      </c>
      <c r="I428" s="136">
        <f>COUNTIFS('Module 32'!$G:$G,"&lt;&gt;",'Module 32'!$AB:$AB,'Control Panel'!$F$36)</f>
        <v>0</v>
      </c>
      <c r="J428" s="72"/>
      <c r="L428" s="37" t="str">
        <f>'Control Panel'!$F$36</f>
        <v>Y</v>
      </c>
      <c r="M428" s="29">
        <f>E428*'Control Panel'!$G$31*'Control Panel'!$G$36</f>
        <v>0</v>
      </c>
      <c r="N428" s="29">
        <f>F428*'Control Panel'!$G$32*'Control Panel'!$G$36</f>
        <v>0</v>
      </c>
      <c r="O428" s="29">
        <f>G428*'Control Panel'!$G$33*'Control Panel'!$G$36</f>
        <v>0</v>
      </c>
      <c r="P428" s="36"/>
    </row>
    <row r="429" spans="1:16" ht="15.75" hidden="1" customHeight="1" thickBot="1" x14ac:dyDescent="0.3">
      <c r="B429" s="287"/>
      <c r="D429" s="68" t="str">
        <f>'Control Panel'!$E$37</f>
        <v>Reporting</v>
      </c>
      <c r="E429" s="78">
        <f>COUNTIFS('Module 32'!$C:$C,'Control Panel'!$F$31,'Module 32'!$AB:$AB,'Control Panel'!$F$37)</f>
        <v>0</v>
      </c>
      <c r="F429" s="79">
        <f>COUNTIFS('Module 32'!$C:$C,'Control Panel'!$F$32,'Module 32'!$AB:$AB,'Control Panel'!$F$37)</f>
        <v>0</v>
      </c>
      <c r="G429" s="80">
        <f>COUNTIFS('Module 32'!$C:$C,'Control Panel'!$F$33,'Module 32'!$AB:$AB,'Control Panel'!$F$37)</f>
        <v>0</v>
      </c>
      <c r="H429" s="69">
        <f t="shared" ref="H429:H433" si="68">SUM(E429:G429)</f>
        <v>0</v>
      </c>
      <c r="I429" s="137">
        <f>COUNTIFS('Module 32'!$G:$G,"&lt;&gt;",'Module 32'!$AB:$AB,'Control Panel'!$F$37)</f>
        <v>0</v>
      </c>
      <c r="J429" s="129"/>
      <c r="L429" s="37" t="str">
        <f>'Control Panel'!$F$37</f>
        <v>R</v>
      </c>
      <c r="M429" s="29">
        <f>E429*'Control Panel'!$G$31*'Control Panel'!$G$37</f>
        <v>0</v>
      </c>
      <c r="N429" s="29">
        <f>F429*'Control Panel'!$G$32*'Control Panel'!$G$37</f>
        <v>0</v>
      </c>
      <c r="O429" s="29">
        <f>G429*'Control Panel'!$G$33*'Control Panel'!$G$37</f>
        <v>0</v>
      </c>
      <c r="P429" s="36"/>
    </row>
    <row r="430" spans="1:16" ht="15.75" hidden="1" customHeight="1" thickBot="1" x14ac:dyDescent="0.3">
      <c r="B430" s="287"/>
      <c r="D430" s="70" t="str">
        <f>'Control Panel'!$E$38</f>
        <v>Third Party</v>
      </c>
      <c r="E430" s="81">
        <f>COUNTIFS('Module 32'!$C:$C,'Control Panel'!$F$31,'Module 32'!$AB:$AB,'Control Panel'!$F$38)</f>
        <v>0</v>
      </c>
      <c r="F430" s="82">
        <f>COUNTIFS('Module 32'!$C:$C,'Control Panel'!$F$32,'Module 32'!$AB:$AB,'Control Panel'!$F$38)</f>
        <v>0</v>
      </c>
      <c r="G430" s="83">
        <f>COUNTIFS('Module 32'!$C:$C,'Control Panel'!$F$33,'Module 32'!$AB:$AB,'Control Panel'!$F$38)</f>
        <v>0</v>
      </c>
      <c r="H430" s="71">
        <f t="shared" si="68"/>
        <v>0</v>
      </c>
      <c r="I430" s="136">
        <f>COUNTIFS('Module 32'!$G:$G,"&lt;&gt;",'Module 32'!$AB:$AB,'Control Panel'!$F$38)</f>
        <v>0</v>
      </c>
      <c r="J430" s="129"/>
      <c r="L430" s="37" t="str">
        <f>'Control Panel'!$F$38</f>
        <v>T</v>
      </c>
      <c r="M430" s="29">
        <f>E430*'Control Panel'!$G$31*'Control Panel'!$G$38</f>
        <v>0</v>
      </c>
      <c r="N430" s="29">
        <f>F430*'Control Panel'!$G$32*'Control Panel'!$G$38</f>
        <v>0</v>
      </c>
      <c r="O430" s="29">
        <f>G430*'Control Panel'!$G$33*'Control Panel'!$G$38</f>
        <v>0</v>
      </c>
      <c r="P430" s="36"/>
    </row>
    <row r="431" spans="1:16" ht="15.75" hidden="1" customHeight="1" thickBot="1" x14ac:dyDescent="0.3">
      <c r="A431" s="21" t="s">
        <v>236</v>
      </c>
      <c r="B431" s="150"/>
      <c r="D431" s="73" t="str">
        <f>'Control Panel'!$E$39</f>
        <v>Modification</v>
      </c>
      <c r="E431" s="78">
        <f>COUNTIFS('Module 32'!$C:$C,'Control Panel'!$F$31,'Module 32'!$AB:$AB,'Control Panel'!$F$39)</f>
        <v>0</v>
      </c>
      <c r="F431" s="79">
        <f>COUNTIFS('Module 32'!$C:$C,'Control Panel'!$F$32,'Module 32'!$AB:$AB,'Control Panel'!$F$39)</f>
        <v>0</v>
      </c>
      <c r="G431" s="80">
        <f>COUNTIFS('Module 32'!$C:$C,'Control Panel'!$F$33,'Module 32'!$AB:$AB,'Control Panel'!$F$39)</f>
        <v>0</v>
      </c>
      <c r="H431" s="69">
        <f t="shared" si="68"/>
        <v>0</v>
      </c>
      <c r="I431" s="137">
        <f>COUNTIFS('Module 32'!$G:$G,"&lt;&gt;",'Module 32'!$AB:$AB,'Control Panel'!$F$39)</f>
        <v>0</v>
      </c>
      <c r="J431" s="129"/>
      <c r="L431" s="37" t="str">
        <f>'Control Panel'!$F$39</f>
        <v>M</v>
      </c>
      <c r="M431" s="29">
        <f>E431*'Control Panel'!$G$31*'Control Panel'!$G$39</f>
        <v>0</v>
      </c>
      <c r="N431" s="29">
        <f>F431*'Control Panel'!$G$32*'Control Panel'!$G$39</f>
        <v>0</v>
      </c>
      <c r="O431" s="29">
        <f>G431*'Control Panel'!$G$33*'Control Panel'!$G$39</f>
        <v>0</v>
      </c>
      <c r="P431" s="36"/>
    </row>
    <row r="432" spans="1:16" ht="15.75" hidden="1" customHeight="1" thickBot="1" x14ac:dyDescent="0.3">
      <c r="A432" s="22" t="s">
        <v>237</v>
      </c>
      <c r="B432" s="151"/>
      <c r="D432" s="74" t="str">
        <f>'Control Panel'!$E$40</f>
        <v>Future</v>
      </c>
      <c r="E432" s="81">
        <f>COUNTIFS('Module 32'!$C:$C,'Control Panel'!$F$31,'Module 32'!$AB:$AB,'Control Panel'!$F$40)</f>
        <v>0</v>
      </c>
      <c r="F432" s="82">
        <f>COUNTIFS('Module 32'!$C:$C,'Control Panel'!$F$32,'Module 32'!$AB:$AB,'Control Panel'!$F$40)</f>
        <v>0</v>
      </c>
      <c r="G432" s="83">
        <f>COUNTIFS('Module 32'!$C:$C,'Control Panel'!$F$33,'Module 32'!$AB:$AB,'Control Panel'!$F$40)</f>
        <v>0</v>
      </c>
      <c r="H432" s="71">
        <f t="shared" si="68"/>
        <v>0</v>
      </c>
      <c r="I432" s="136">
        <f>COUNTIFS('Module 32'!$G:$G,"&lt;&gt;",'Module 32'!$AB:$AB,'Control Panel'!$F$40)</f>
        <v>0</v>
      </c>
      <c r="J432" s="129"/>
      <c r="L432" s="37" t="str">
        <f>'Control Panel'!$F$40</f>
        <v>F</v>
      </c>
      <c r="M432" s="29">
        <f>E432*'Control Panel'!$G$31*'Control Panel'!$G$40</f>
        <v>0</v>
      </c>
      <c r="N432" s="29">
        <f>F432*'Control Panel'!$G$32*'Control Panel'!$G$40</f>
        <v>0</v>
      </c>
      <c r="O432" s="29">
        <f>G432*'Control Panel'!$G$33*'Control Panel'!$G$40</f>
        <v>0</v>
      </c>
      <c r="P432" s="36"/>
    </row>
    <row r="433" spans="1:16" ht="15.75" hidden="1" customHeight="1" thickBot="1" x14ac:dyDescent="0.3">
      <c r="A433" s="25" t="str">
        <f>IF('Module 30'!$AC$12&gt;0,"Yes","No")</f>
        <v>No</v>
      </c>
      <c r="B433" s="152">
        <f>IF(A433="Yes",1,0)</f>
        <v>0</v>
      </c>
      <c r="D433" s="87" t="str">
        <f>'Control Panel'!$E$41</f>
        <v>Not Available</v>
      </c>
      <c r="E433" s="78">
        <f>COUNTIFS('Module 32'!$C:$C,'Control Panel'!$F$31,'Module 32'!$AB:$AB,'Control Panel'!$F$41)</f>
        <v>0</v>
      </c>
      <c r="F433" s="79">
        <f>COUNTIFS('Module 32'!$C:$C,'Control Panel'!$F$32,'Module 32'!$AB:$AB,'Control Panel'!$F$41)</f>
        <v>0</v>
      </c>
      <c r="G433" s="80">
        <f>COUNTIFS('Module 32'!$C:$C,'Control Panel'!$F$33,'Module 32'!$AB:$AB,'Control Panel'!$F$41)</f>
        <v>0</v>
      </c>
      <c r="H433" s="69">
        <f t="shared" si="68"/>
        <v>0</v>
      </c>
      <c r="I433" s="137">
        <f>COUNTIFS('Module 32'!$G:$G,"&lt;&gt;",'Module 32'!$AB:$AB,'Control Panel'!$F$41)</f>
        <v>0</v>
      </c>
      <c r="J433" s="129"/>
      <c r="L433" s="37" t="str">
        <f>'Control Panel'!$F$41</f>
        <v>N</v>
      </c>
      <c r="M433" s="29">
        <f>E433*'Control Panel'!$G$31*'Control Panel'!$G$41</f>
        <v>0</v>
      </c>
      <c r="N433" s="29">
        <f>F433*'Control Panel'!$G$32*'Control Panel'!$G$41</f>
        <v>0</v>
      </c>
      <c r="O433" s="29">
        <f>G433*'Control Panel'!$G$33*'Control Panel'!$G$41</f>
        <v>0</v>
      </c>
      <c r="P433" s="36"/>
    </row>
    <row r="434" spans="1:16" ht="15.75" hidden="1" customHeight="1" thickBot="1" x14ac:dyDescent="0.3">
      <c r="B434" s="287"/>
      <c r="D434" s="84" t="str">
        <f>$D$93</f>
        <v>Total:</v>
      </c>
      <c r="E434" s="85">
        <f>SUM(E428:E433)</f>
        <v>0</v>
      </c>
      <c r="F434" s="85">
        <f>SUM(F428:F433)</f>
        <v>0</v>
      </c>
      <c r="G434" s="85">
        <f>SUM(G428:G433)</f>
        <v>0</v>
      </c>
      <c r="H434" s="86">
        <f>SUM(H428:H433)</f>
        <v>0</v>
      </c>
      <c r="I434" s="86">
        <f>SUM(I428:I433)</f>
        <v>0</v>
      </c>
      <c r="J434" s="154"/>
      <c r="L434" s="37" t="str">
        <f>D434</f>
        <v>Total:</v>
      </c>
      <c r="M434" s="29">
        <f>SUM(M428:M433)</f>
        <v>0</v>
      </c>
      <c r="N434" s="29">
        <f>SUM(N428:N433)</f>
        <v>0</v>
      </c>
      <c r="O434" s="29">
        <f>SUM(O428:O433)</f>
        <v>0</v>
      </c>
      <c r="P434" s="36"/>
    </row>
    <row r="435" spans="1:16" ht="15.75" hidden="1" customHeight="1" thickBot="1" x14ac:dyDescent="0.3">
      <c r="B435" s="287"/>
      <c r="D435" s="59"/>
      <c r="H435" s="4"/>
      <c r="L435" s="29" t="s">
        <v>239</v>
      </c>
      <c r="M435" s="38" t="str">
        <f t="shared" ref="M435:O435" si="69">IF(M427=0,"NA",M434/M427)</f>
        <v>NA</v>
      </c>
      <c r="N435" s="38" t="str">
        <f t="shared" si="69"/>
        <v>NA</v>
      </c>
      <c r="O435" s="38" t="str">
        <f t="shared" si="69"/>
        <v>NA</v>
      </c>
      <c r="P435" s="36"/>
    </row>
    <row r="436" spans="1:16" ht="15.75" hidden="1" customHeight="1" thickBot="1" x14ac:dyDescent="0.3">
      <c r="B436" s="287"/>
      <c r="D436" s="397" t="str">
        <f>'Control Panel'!F79&amp;" - "&amp;'Control Panel'!E79</f>
        <v>4.34 - Module 33</v>
      </c>
      <c r="E436" s="398"/>
      <c r="F436" s="398"/>
      <c r="G436" s="19"/>
      <c r="H436" s="19"/>
      <c r="I436" s="19" t="str">
        <f>$I$84</f>
        <v xml:space="preserve">Overall Compliance: </v>
      </c>
      <c r="J436" s="20" t="str">
        <f>IF(SUM(M445:O445)=0,"N/A",SUM(M445:O445)/SUM(M438:O438))</f>
        <v>N/A</v>
      </c>
      <c r="L436" s="29"/>
      <c r="M436" s="29"/>
      <c r="N436" s="29"/>
      <c r="O436" s="29"/>
      <c r="P436" s="36"/>
    </row>
    <row r="437" spans="1:16" ht="15.75" hidden="1" customHeight="1" thickBot="1" x14ac:dyDescent="0.3">
      <c r="B437" s="287"/>
      <c r="D437" s="399" t="str">
        <f>$D$85</f>
        <v>Availability</v>
      </c>
      <c r="E437" s="401" t="str">
        <f>$E$85</f>
        <v>Priority</v>
      </c>
      <c r="F437" s="401"/>
      <c r="G437" s="401"/>
      <c r="H437" s="402" t="str">
        <f>$H$85</f>
        <v>Total</v>
      </c>
      <c r="I437" s="404" t="str">
        <f>$I$85</f>
        <v>Comments</v>
      </c>
      <c r="J437" s="417" t="str">
        <f>$J$85</f>
        <v>Availability by Type</v>
      </c>
      <c r="L437" s="29"/>
      <c r="M437" s="37" t="str">
        <f>'Control Panel'!$F$31</f>
        <v>R</v>
      </c>
      <c r="N437" s="37" t="str">
        <f>'Control Panel'!$F$32</f>
        <v>D</v>
      </c>
      <c r="O437" s="37" t="str">
        <f>'Control Panel'!$F$33</f>
        <v>O</v>
      </c>
      <c r="P437" s="36"/>
    </row>
    <row r="438" spans="1:16" ht="15.75" hidden="1" customHeight="1" thickBot="1" x14ac:dyDescent="0.3">
      <c r="B438" s="287"/>
      <c r="D438" s="400"/>
      <c r="E438" s="75" t="str">
        <f>'Control Panel'!$E$31</f>
        <v>Required</v>
      </c>
      <c r="F438" s="76" t="str">
        <f>'Control Panel'!$E$32</f>
        <v>Desired</v>
      </c>
      <c r="G438" s="77" t="str">
        <f>'Control Panel'!$E$33</f>
        <v>Optional</v>
      </c>
      <c r="H438" s="403"/>
      <c r="I438" s="405"/>
      <c r="J438" s="418"/>
      <c r="L438" s="37" t="s">
        <v>235</v>
      </c>
      <c r="M438" s="29">
        <f>E445*'Control Panel'!$G$31*'Control Panel'!$G$36</f>
        <v>0</v>
      </c>
      <c r="N438" s="29">
        <f>F445*'Control Panel'!$G$32*'Control Panel'!$G$36</f>
        <v>0</v>
      </c>
      <c r="O438" s="29">
        <f>G445*'Control Panel'!$G$33*'Control Panel'!$G$36</f>
        <v>0</v>
      </c>
      <c r="P438" s="36"/>
    </row>
    <row r="439" spans="1:16" ht="15.75" hidden="1" customHeight="1" thickBot="1" x14ac:dyDescent="0.3">
      <c r="B439" s="287"/>
      <c r="D439" s="88" t="str">
        <f>'Control Panel'!$E$36</f>
        <v>Yes</v>
      </c>
      <c r="E439" s="81">
        <f>COUNTIFS('Module 33'!$C:$C,'Control Panel'!$F$31,'Module 33'!$AB:$AB,'Control Panel'!$F$36)</f>
        <v>0</v>
      </c>
      <c r="F439" s="82">
        <f>COUNTIFS('Module 33'!$C:$C,'Control Panel'!$F$32,'Module 33'!$AB:$AB,'Control Panel'!$F$36)</f>
        <v>0</v>
      </c>
      <c r="G439" s="83">
        <f>COUNTIFS('Module 33'!$C:$C,'Control Panel'!$F$33,'Module 33'!$AB:$AB,'Control Panel'!$F$36)</f>
        <v>0</v>
      </c>
      <c r="H439" s="71">
        <f>SUM(E439:G439)</f>
        <v>0</v>
      </c>
      <c r="I439" s="136">
        <f>COUNTIFS('Module 33'!$G:$G,"&lt;&gt;",'Module 33'!$AB:$AB,'Control Panel'!$F$36)</f>
        <v>0</v>
      </c>
      <c r="J439" s="72"/>
      <c r="L439" s="37" t="str">
        <f>'Control Panel'!$F$36</f>
        <v>Y</v>
      </c>
      <c r="M439" s="29">
        <f>E439*'Control Panel'!$G$31*'Control Panel'!$G$36</f>
        <v>0</v>
      </c>
      <c r="N439" s="29">
        <f>F439*'Control Panel'!$G$32*'Control Panel'!$G$36</f>
        <v>0</v>
      </c>
      <c r="O439" s="29">
        <f>G439*'Control Panel'!$G$33*'Control Panel'!$G$36</f>
        <v>0</v>
      </c>
      <c r="P439" s="36"/>
    </row>
    <row r="440" spans="1:16" ht="15.75" hidden="1" customHeight="1" thickBot="1" x14ac:dyDescent="0.3">
      <c r="B440" s="287"/>
      <c r="D440" s="68" t="str">
        <f>'Control Panel'!$E$37</f>
        <v>Reporting</v>
      </c>
      <c r="E440" s="78">
        <f>COUNTIFS('Module 33'!$C:$C,'Control Panel'!$F$31,'Module 33'!$AB:$AB,'Control Panel'!$F$37)</f>
        <v>0</v>
      </c>
      <c r="F440" s="79">
        <f>COUNTIFS('Module 33'!$C:$C,'Control Panel'!$F$32,'Module 33'!$AB:$AB,'Control Panel'!$F$37)</f>
        <v>0</v>
      </c>
      <c r="G440" s="80">
        <f>COUNTIFS('Module 33'!$C:$C,'Control Panel'!$F$33,'Module 33'!$AB:$AB,'Control Panel'!$F$37)</f>
        <v>0</v>
      </c>
      <c r="H440" s="69">
        <f t="shared" ref="H440:H444" si="70">SUM(E440:G440)</f>
        <v>0</v>
      </c>
      <c r="I440" s="137">
        <f>COUNTIFS('Module 33'!$G:$G,"&lt;&gt;",'Module 33'!$AB:$AB,'Control Panel'!$F$37)</f>
        <v>0</v>
      </c>
      <c r="J440" s="129"/>
      <c r="L440" s="37" t="str">
        <f>'Control Panel'!$F$37</f>
        <v>R</v>
      </c>
      <c r="M440" s="29">
        <f>E440*'Control Panel'!$G$31*'Control Panel'!$G$37</f>
        <v>0</v>
      </c>
      <c r="N440" s="29">
        <f>F440*'Control Panel'!$G$32*'Control Panel'!$G$37</f>
        <v>0</v>
      </c>
      <c r="O440" s="29">
        <f>G440*'Control Panel'!$G$33*'Control Panel'!$G$37</f>
        <v>0</v>
      </c>
      <c r="P440" s="36"/>
    </row>
    <row r="441" spans="1:16" ht="15.75" hidden="1" customHeight="1" thickBot="1" x14ac:dyDescent="0.3">
      <c r="B441" s="287"/>
      <c r="D441" s="70" t="str">
        <f>'Control Panel'!$E$38</f>
        <v>Third Party</v>
      </c>
      <c r="E441" s="81">
        <f>COUNTIFS('Module 33'!$C:$C,'Control Panel'!$F$31,'Module 33'!$AB:$AB,'Control Panel'!$F$38)</f>
        <v>0</v>
      </c>
      <c r="F441" s="82">
        <f>COUNTIFS('Module 33'!$C:$C,'Control Panel'!$F$32,'Module 33'!$AB:$AB,'Control Panel'!$F$38)</f>
        <v>0</v>
      </c>
      <c r="G441" s="83">
        <f>COUNTIFS('Module 33'!$C:$C,'Control Panel'!$F$33,'Module 33'!$AB:$AB,'Control Panel'!$F$38)</f>
        <v>0</v>
      </c>
      <c r="H441" s="71">
        <f t="shared" si="70"/>
        <v>0</v>
      </c>
      <c r="I441" s="136">
        <f>COUNTIFS('Module 33'!$G:$G,"&lt;&gt;",'Module 33'!$AB:$AB,'Control Panel'!$F$38)</f>
        <v>0</v>
      </c>
      <c r="J441" s="129"/>
      <c r="L441" s="37" t="str">
        <f>'Control Panel'!$F$38</f>
        <v>T</v>
      </c>
      <c r="M441" s="29">
        <f>E441*'Control Panel'!$G$31*'Control Panel'!$G$38</f>
        <v>0</v>
      </c>
      <c r="N441" s="29">
        <f>F441*'Control Panel'!$G$32*'Control Panel'!$G$38</f>
        <v>0</v>
      </c>
      <c r="O441" s="29">
        <f>G441*'Control Panel'!$G$33*'Control Panel'!$G$38</f>
        <v>0</v>
      </c>
      <c r="P441" s="36"/>
    </row>
    <row r="442" spans="1:16" ht="15.75" hidden="1" customHeight="1" thickBot="1" x14ac:dyDescent="0.3">
      <c r="A442" s="21" t="s">
        <v>236</v>
      </c>
      <c r="B442" s="150"/>
      <c r="D442" s="73" t="str">
        <f>'Control Panel'!$E$39</f>
        <v>Modification</v>
      </c>
      <c r="E442" s="78">
        <f>COUNTIFS('Module 33'!$C:$C,'Control Panel'!$F$31,'Module 33'!$AB:$AB,'Control Panel'!$F$39)</f>
        <v>0</v>
      </c>
      <c r="F442" s="79">
        <f>COUNTIFS('Module 33'!$C:$C,'Control Panel'!$F$32,'Module 33'!$AB:$AB,'Control Panel'!$F$39)</f>
        <v>0</v>
      </c>
      <c r="G442" s="80">
        <f>COUNTIFS('Module 33'!$C:$C,'Control Panel'!$F$33,'Module 33'!$AB:$AB,'Control Panel'!$F$39)</f>
        <v>0</v>
      </c>
      <c r="H442" s="69">
        <f t="shared" si="70"/>
        <v>0</v>
      </c>
      <c r="I442" s="137">
        <f>COUNTIFS('Module 33'!$G:$G,"&lt;&gt;",'Module 33'!$AB:$AB,'Control Panel'!$F$39)</f>
        <v>0</v>
      </c>
      <c r="J442" s="129"/>
      <c r="L442" s="37" t="str">
        <f>'Control Panel'!$F$39</f>
        <v>M</v>
      </c>
      <c r="M442" s="29">
        <f>E442*'Control Panel'!$G$31*'Control Panel'!$G$39</f>
        <v>0</v>
      </c>
      <c r="N442" s="29">
        <f>F442*'Control Panel'!$G$32*'Control Panel'!$G$39</f>
        <v>0</v>
      </c>
      <c r="O442" s="29">
        <f>G442*'Control Panel'!$G$33*'Control Panel'!$G$39</f>
        <v>0</v>
      </c>
      <c r="P442" s="36"/>
    </row>
    <row r="443" spans="1:16" ht="15.75" hidden="1" customHeight="1" thickBot="1" x14ac:dyDescent="0.3">
      <c r="A443" s="22" t="s">
        <v>237</v>
      </c>
      <c r="B443" s="151"/>
      <c r="D443" s="74" t="str">
        <f>'Control Panel'!$E$40</f>
        <v>Future</v>
      </c>
      <c r="E443" s="81">
        <f>COUNTIFS('Module 33'!$C:$C,'Control Panel'!$F$31,'Module 33'!$AB:$AB,'Control Panel'!$F$40)</f>
        <v>0</v>
      </c>
      <c r="F443" s="82">
        <f>COUNTIFS('Module 33'!$C:$C,'Control Panel'!$F$32,'Module 33'!$AB:$AB,'Control Panel'!$F$40)</f>
        <v>0</v>
      </c>
      <c r="G443" s="83">
        <f>COUNTIFS('Module 33'!$C:$C,'Control Panel'!$F$33,'Module 33'!$AB:$AB,'Control Panel'!$F$40)</f>
        <v>0</v>
      </c>
      <c r="H443" s="71">
        <f t="shared" si="70"/>
        <v>0</v>
      </c>
      <c r="I443" s="136">
        <f>COUNTIFS('Module 33'!$G:$G,"&lt;&gt;",'Module 33'!$AB:$AB,'Control Panel'!$F$40)</f>
        <v>0</v>
      </c>
      <c r="J443" s="129"/>
      <c r="L443" s="37" t="str">
        <f>'Control Panel'!$F$40</f>
        <v>F</v>
      </c>
      <c r="M443" s="29">
        <f>E443*'Control Panel'!$G$31*'Control Panel'!$G$40</f>
        <v>0</v>
      </c>
      <c r="N443" s="29">
        <f>F443*'Control Panel'!$G$32*'Control Panel'!$G$40</f>
        <v>0</v>
      </c>
      <c r="O443" s="29">
        <f>G443*'Control Panel'!$G$33*'Control Panel'!$G$40</f>
        <v>0</v>
      </c>
      <c r="P443" s="36"/>
    </row>
    <row r="444" spans="1:16" ht="15.75" hidden="1" customHeight="1" thickBot="1" x14ac:dyDescent="0.3">
      <c r="A444" s="25" t="str">
        <f>IF('Module 30'!$AC$12&gt;0,"Yes","No")</f>
        <v>No</v>
      </c>
      <c r="B444" s="152">
        <f>IF(A444="Yes",1,0)</f>
        <v>0</v>
      </c>
      <c r="D444" s="87" t="str">
        <f>'Control Panel'!$E$41</f>
        <v>Not Available</v>
      </c>
      <c r="E444" s="78">
        <f>COUNTIFS('Module 33'!$C:$C,'Control Panel'!$F$31,'Module 33'!$AB:$AB,'Control Panel'!$F$41)</f>
        <v>0</v>
      </c>
      <c r="F444" s="79">
        <f>COUNTIFS('Module 33'!$C:$C,'Control Panel'!$F$32,'Module 33'!$AB:$AB,'Control Panel'!$F$41)</f>
        <v>0</v>
      </c>
      <c r="G444" s="80">
        <f>COUNTIFS('Module 33'!$C:$C,'Control Panel'!$F$33,'Module 33'!$AB:$AB,'Control Panel'!$F$41)</f>
        <v>0</v>
      </c>
      <c r="H444" s="69">
        <f t="shared" si="70"/>
        <v>0</v>
      </c>
      <c r="I444" s="137">
        <f>COUNTIFS('Module 33'!$G:$G,"&lt;&gt;",'Module 33'!$AB:$AB,'Control Panel'!$F$41)</f>
        <v>0</v>
      </c>
      <c r="J444" s="129"/>
      <c r="L444" s="37" t="str">
        <f>'Control Panel'!$F$41</f>
        <v>N</v>
      </c>
      <c r="M444" s="29">
        <f>E444*'Control Panel'!$G$31*'Control Panel'!$G$41</f>
        <v>0</v>
      </c>
      <c r="N444" s="29">
        <f>F444*'Control Panel'!$G$32*'Control Panel'!$G$41</f>
        <v>0</v>
      </c>
      <c r="O444" s="29">
        <f>G444*'Control Panel'!$G$33*'Control Panel'!$G$41</f>
        <v>0</v>
      </c>
      <c r="P444" s="36"/>
    </row>
    <row r="445" spans="1:16" ht="15.75" hidden="1" customHeight="1" thickBot="1" x14ac:dyDescent="0.3">
      <c r="B445" s="287"/>
      <c r="D445" s="84" t="str">
        <f>$D$93</f>
        <v>Total:</v>
      </c>
      <c r="E445" s="85">
        <f>SUM(E439:E444)</f>
        <v>0</v>
      </c>
      <c r="F445" s="85">
        <f>SUM(F439:F444)</f>
        <v>0</v>
      </c>
      <c r="G445" s="85">
        <f>SUM(G439:G444)</f>
        <v>0</v>
      </c>
      <c r="H445" s="86">
        <f>SUM(H439:H444)</f>
        <v>0</v>
      </c>
      <c r="I445" s="86">
        <f>SUM(I439:I444)</f>
        <v>0</v>
      </c>
      <c r="J445" s="154"/>
      <c r="L445" s="37" t="str">
        <f>D445</f>
        <v>Total:</v>
      </c>
      <c r="M445" s="29">
        <f>SUM(M439:M444)</f>
        <v>0</v>
      </c>
      <c r="N445" s="29">
        <f>SUM(N439:N444)</f>
        <v>0</v>
      </c>
      <c r="O445" s="29">
        <f>SUM(O439:O444)</f>
        <v>0</v>
      </c>
      <c r="P445" s="36"/>
    </row>
    <row r="446" spans="1:16" ht="15.75" hidden="1" customHeight="1" thickBot="1" x14ac:dyDescent="0.3">
      <c r="B446" s="287"/>
      <c r="D446" s="59"/>
      <c r="H446" s="4"/>
      <c r="L446" s="29" t="s">
        <v>239</v>
      </c>
      <c r="M446" s="38" t="str">
        <f t="shared" ref="M446:O446" si="71">IF(M438=0,"NA",M445/M438)</f>
        <v>NA</v>
      </c>
      <c r="N446" s="38" t="str">
        <f t="shared" si="71"/>
        <v>NA</v>
      </c>
      <c r="O446" s="38" t="str">
        <f t="shared" si="71"/>
        <v>NA</v>
      </c>
      <c r="P446" s="36"/>
    </row>
    <row r="447" spans="1:16" ht="15.75" hidden="1" customHeight="1" thickBot="1" x14ac:dyDescent="0.3">
      <c r="B447" s="287"/>
      <c r="D447" s="397" t="str">
        <f>'Control Panel'!F80&amp;" - "&amp;'Control Panel'!E80</f>
        <v>4.35 - Module 34</v>
      </c>
      <c r="E447" s="398"/>
      <c r="F447" s="398"/>
      <c r="G447" s="19"/>
      <c r="H447" s="19"/>
      <c r="I447" s="19" t="str">
        <f>$I$84</f>
        <v xml:space="preserve">Overall Compliance: </v>
      </c>
      <c r="J447" s="20" t="str">
        <f>IF(SUM(M456:O456)=0,"N/A",SUM(M456:O456)/SUM(M449:O449))</f>
        <v>N/A</v>
      </c>
      <c r="L447" s="29"/>
      <c r="M447" s="29"/>
      <c r="N447" s="29"/>
      <c r="O447" s="29"/>
      <c r="P447" s="36"/>
    </row>
    <row r="448" spans="1:16" ht="15.75" hidden="1" customHeight="1" thickBot="1" x14ac:dyDescent="0.3">
      <c r="B448" s="287"/>
      <c r="D448" s="399" t="str">
        <f>$D$85</f>
        <v>Availability</v>
      </c>
      <c r="E448" s="401" t="str">
        <f>$E$85</f>
        <v>Priority</v>
      </c>
      <c r="F448" s="401"/>
      <c r="G448" s="401"/>
      <c r="H448" s="402" t="str">
        <f>$H$85</f>
        <v>Total</v>
      </c>
      <c r="I448" s="404" t="str">
        <f>$I$85</f>
        <v>Comments</v>
      </c>
      <c r="J448" s="417" t="str">
        <f>$J$85</f>
        <v>Availability by Type</v>
      </c>
      <c r="L448" s="29"/>
      <c r="M448" s="37" t="str">
        <f>'Control Panel'!$F$31</f>
        <v>R</v>
      </c>
      <c r="N448" s="37" t="str">
        <f>'Control Panel'!$F$32</f>
        <v>D</v>
      </c>
      <c r="O448" s="37" t="str">
        <f>'Control Panel'!$F$33</f>
        <v>O</v>
      </c>
      <c r="P448" s="36"/>
    </row>
    <row r="449" spans="1:16" ht="15.75" hidden="1" customHeight="1" thickBot="1" x14ac:dyDescent="0.3">
      <c r="B449" s="287"/>
      <c r="D449" s="400"/>
      <c r="E449" s="75" t="str">
        <f>'Control Panel'!$E$31</f>
        <v>Required</v>
      </c>
      <c r="F449" s="76" t="str">
        <f>'Control Panel'!$E$32</f>
        <v>Desired</v>
      </c>
      <c r="G449" s="77" t="str">
        <f>'Control Panel'!$E$33</f>
        <v>Optional</v>
      </c>
      <c r="H449" s="403"/>
      <c r="I449" s="405"/>
      <c r="J449" s="418"/>
      <c r="L449" s="37" t="s">
        <v>235</v>
      </c>
      <c r="M449" s="29">
        <f>E456*'Control Panel'!$G$31*'Control Panel'!$G$36</f>
        <v>0</v>
      </c>
      <c r="N449" s="29">
        <f>F456*'Control Panel'!$G$32*'Control Panel'!$G$36</f>
        <v>0</v>
      </c>
      <c r="O449" s="29">
        <f>G456*'Control Panel'!$G$33*'Control Panel'!$G$36</f>
        <v>0</v>
      </c>
      <c r="P449" s="36"/>
    </row>
    <row r="450" spans="1:16" ht="15.75" hidden="1" customHeight="1" thickBot="1" x14ac:dyDescent="0.3">
      <c r="B450" s="287"/>
      <c r="D450" s="88" t="str">
        <f>'Control Panel'!$E$36</f>
        <v>Yes</v>
      </c>
      <c r="E450" s="81">
        <f>COUNTIFS('Module 34'!$C:$C,'Control Panel'!$F$31,'Module 34'!$AB:$AB,'Control Panel'!$F$36)</f>
        <v>0</v>
      </c>
      <c r="F450" s="82">
        <f>COUNTIFS('Module 34'!$C:$C,'Control Panel'!$F$32,'Module 34'!$AB:$AB,'Control Panel'!$F$36)</f>
        <v>0</v>
      </c>
      <c r="G450" s="83">
        <f>COUNTIFS('Module 34'!$C:$C,'Control Panel'!$F$33,'Module 34'!$AB:$AB,'Control Panel'!$F$36)</f>
        <v>0</v>
      </c>
      <c r="H450" s="71">
        <f>SUM(E450:G450)</f>
        <v>0</v>
      </c>
      <c r="I450" s="136">
        <f>COUNTIFS('Module 34'!$G:$G,"&lt;&gt;",'Module 34'!$AB:$AB,'Control Panel'!$F$36)</f>
        <v>0</v>
      </c>
      <c r="J450" s="72"/>
      <c r="L450" s="37" t="str">
        <f>'Control Panel'!$F$36</f>
        <v>Y</v>
      </c>
      <c r="M450" s="29">
        <f>E450*'Control Panel'!$G$31*'Control Panel'!$G$36</f>
        <v>0</v>
      </c>
      <c r="N450" s="29">
        <f>F450*'Control Panel'!$G$32*'Control Panel'!$G$36</f>
        <v>0</v>
      </c>
      <c r="O450" s="29">
        <f>G450*'Control Panel'!$G$33*'Control Panel'!$G$36</f>
        <v>0</v>
      </c>
      <c r="P450" s="36"/>
    </row>
    <row r="451" spans="1:16" ht="15.75" hidden="1" customHeight="1" thickBot="1" x14ac:dyDescent="0.3">
      <c r="B451" s="287"/>
      <c r="D451" s="68" t="str">
        <f>'Control Panel'!$E$37</f>
        <v>Reporting</v>
      </c>
      <c r="E451" s="78">
        <f>COUNTIFS('Module 34'!$C:$C,'Control Panel'!$F$31,'Module 34'!$AB:$AB,'Control Panel'!$F$37)</f>
        <v>0</v>
      </c>
      <c r="F451" s="79">
        <f>COUNTIFS('Module 34'!$C:$C,'Control Panel'!$F$32,'Module 34'!$AB:$AB,'Control Panel'!$F$37)</f>
        <v>0</v>
      </c>
      <c r="G451" s="80">
        <f>COUNTIFS('Module 34'!$C:$C,'Control Panel'!$F$33,'Module 34'!$AB:$AB,'Control Panel'!$F$37)</f>
        <v>0</v>
      </c>
      <c r="H451" s="69">
        <f t="shared" ref="H451:H455" si="72">SUM(E451:G451)</f>
        <v>0</v>
      </c>
      <c r="I451" s="137">
        <f>COUNTIFS('Module 34'!$G:$G,"&lt;&gt;",'Module 34'!$AB:$AB,'Control Panel'!$F$37)</f>
        <v>0</v>
      </c>
      <c r="J451" s="129"/>
      <c r="L451" s="37" t="str">
        <f>'Control Panel'!$F$37</f>
        <v>R</v>
      </c>
      <c r="M451" s="29">
        <f>E451*'Control Panel'!$G$31*'Control Panel'!$G$37</f>
        <v>0</v>
      </c>
      <c r="N451" s="29">
        <f>F451*'Control Panel'!$G$32*'Control Panel'!$G$37</f>
        <v>0</v>
      </c>
      <c r="O451" s="29">
        <f>G451*'Control Panel'!$G$33*'Control Panel'!$G$37</f>
        <v>0</v>
      </c>
      <c r="P451" s="36"/>
    </row>
    <row r="452" spans="1:16" ht="15.75" hidden="1" customHeight="1" thickBot="1" x14ac:dyDescent="0.3">
      <c r="B452" s="287"/>
      <c r="D452" s="70" t="str">
        <f>'Control Panel'!$E$38</f>
        <v>Third Party</v>
      </c>
      <c r="E452" s="81">
        <f>COUNTIFS('Module 34'!$C:$C,'Control Panel'!$F$31,'Module 34'!$AB:$AB,'Control Panel'!$F$38)</f>
        <v>0</v>
      </c>
      <c r="F452" s="82">
        <f>COUNTIFS('Module 34'!$C:$C,'Control Panel'!$F$32,'Module 34'!$AB:$AB,'Control Panel'!$F$38)</f>
        <v>0</v>
      </c>
      <c r="G452" s="83">
        <f>COUNTIFS('Module 34'!$C:$C,'Control Panel'!$F$33,'Module 34'!$AB:$AB,'Control Panel'!$F$38)</f>
        <v>0</v>
      </c>
      <c r="H452" s="71">
        <f t="shared" si="72"/>
        <v>0</v>
      </c>
      <c r="I452" s="136">
        <f>COUNTIFS('Module 34'!$G:$G,"&lt;&gt;",'Module 34'!$AB:$AB,'Control Panel'!$F$38)</f>
        <v>0</v>
      </c>
      <c r="J452" s="129"/>
      <c r="L452" s="37" t="str">
        <f>'Control Panel'!$F$38</f>
        <v>T</v>
      </c>
      <c r="M452" s="29">
        <f>E452*'Control Panel'!$G$31*'Control Panel'!$G$38</f>
        <v>0</v>
      </c>
      <c r="N452" s="29">
        <f>F452*'Control Panel'!$G$32*'Control Panel'!$G$38</f>
        <v>0</v>
      </c>
      <c r="O452" s="29">
        <f>G452*'Control Panel'!$G$33*'Control Panel'!$G$38</f>
        <v>0</v>
      </c>
      <c r="P452" s="36"/>
    </row>
    <row r="453" spans="1:16" ht="15.75" hidden="1" customHeight="1" thickBot="1" x14ac:dyDescent="0.3">
      <c r="A453" s="21" t="s">
        <v>236</v>
      </c>
      <c r="B453" s="150"/>
      <c r="D453" s="73" t="str">
        <f>'Control Panel'!$E$39</f>
        <v>Modification</v>
      </c>
      <c r="E453" s="78">
        <f>COUNTIFS('Module 34'!$C:$C,'Control Panel'!$F$31,'Module 34'!$AB:$AB,'Control Panel'!$F$39)</f>
        <v>0</v>
      </c>
      <c r="F453" s="79">
        <f>COUNTIFS('Module 34'!$C:$C,'Control Panel'!$F$32,'Module 34'!$AB:$AB,'Control Panel'!$F$39)</f>
        <v>0</v>
      </c>
      <c r="G453" s="80">
        <f>COUNTIFS('Module 34'!$C:$C,'Control Panel'!$F$33,'Module 34'!$AB:$AB,'Control Panel'!$F$39)</f>
        <v>0</v>
      </c>
      <c r="H453" s="69">
        <f t="shared" si="72"/>
        <v>0</v>
      </c>
      <c r="I453" s="137">
        <f>COUNTIFS('Module 34'!$G:$G,"&lt;&gt;",'Module 34'!$AB:$AB,'Control Panel'!$F$39)</f>
        <v>0</v>
      </c>
      <c r="J453" s="129"/>
      <c r="L453" s="37" t="str">
        <f>'Control Panel'!$F$39</f>
        <v>M</v>
      </c>
      <c r="M453" s="29">
        <f>E453*'Control Panel'!$G$31*'Control Panel'!$G$39</f>
        <v>0</v>
      </c>
      <c r="N453" s="29">
        <f>F453*'Control Panel'!$G$32*'Control Panel'!$G$39</f>
        <v>0</v>
      </c>
      <c r="O453" s="29">
        <f>G453*'Control Panel'!$G$33*'Control Panel'!$G$39</f>
        <v>0</v>
      </c>
      <c r="P453" s="36"/>
    </row>
    <row r="454" spans="1:16" ht="15.75" hidden="1" customHeight="1" thickBot="1" x14ac:dyDescent="0.3">
      <c r="A454" s="22" t="s">
        <v>237</v>
      </c>
      <c r="B454" s="151"/>
      <c r="D454" s="74" t="str">
        <f>'Control Panel'!$E$40</f>
        <v>Future</v>
      </c>
      <c r="E454" s="81">
        <f>COUNTIFS('Module 34'!$C:$C,'Control Panel'!$F$31,'Module 34'!$AB:$AB,'Control Panel'!$F$40)</f>
        <v>0</v>
      </c>
      <c r="F454" s="82">
        <f>COUNTIFS('Module 34'!$C:$C,'Control Panel'!$F$32,'Module 34'!$AB:$AB,'Control Panel'!$F$40)</f>
        <v>0</v>
      </c>
      <c r="G454" s="83">
        <f>COUNTIFS('Module 34'!$C:$C,'Control Panel'!$F$33,'Module 34'!$AB:$AB,'Control Panel'!$F$40)</f>
        <v>0</v>
      </c>
      <c r="H454" s="71">
        <f t="shared" si="72"/>
        <v>0</v>
      </c>
      <c r="I454" s="136">
        <f>COUNTIFS('Module 34'!$G:$G,"&lt;&gt;",'Module 34'!$AB:$AB,'Control Panel'!$F$40)</f>
        <v>0</v>
      </c>
      <c r="J454" s="129"/>
      <c r="L454" s="37" t="str">
        <f>'Control Panel'!$F$40</f>
        <v>F</v>
      </c>
      <c r="M454" s="29">
        <f>E454*'Control Panel'!$G$31*'Control Panel'!$G$40</f>
        <v>0</v>
      </c>
      <c r="N454" s="29">
        <f>F454*'Control Panel'!$G$32*'Control Panel'!$G$40</f>
        <v>0</v>
      </c>
      <c r="O454" s="29">
        <f>G454*'Control Panel'!$G$33*'Control Panel'!$G$40</f>
        <v>0</v>
      </c>
      <c r="P454" s="36"/>
    </row>
    <row r="455" spans="1:16" ht="15.75" hidden="1" customHeight="1" thickBot="1" x14ac:dyDescent="0.3">
      <c r="A455" s="25" t="str">
        <f>IF('Module 30'!$AC$12&gt;0,"Yes","No")</f>
        <v>No</v>
      </c>
      <c r="B455" s="152">
        <f>IF(A455="Yes",1,0)</f>
        <v>0</v>
      </c>
      <c r="D455" s="87" t="str">
        <f>'Control Panel'!$E$41</f>
        <v>Not Available</v>
      </c>
      <c r="E455" s="78">
        <f>COUNTIFS('Module 34'!$C:$C,'Control Panel'!$F$31,'Module 34'!$AB:$AB,'Control Panel'!$F$41)</f>
        <v>0</v>
      </c>
      <c r="F455" s="79">
        <f>COUNTIFS('Module 34'!$C:$C,'Control Panel'!$F$32,'Module 34'!$AB:$AB,'Control Panel'!$F$41)</f>
        <v>0</v>
      </c>
      <c r="G455" s="80">
        <f>COUNTIFS('Module 34'!$C:$C,'Control Panel'!$F$33,'Module 34'!$AB:$AB,'Control Panel'!$F$41)</f>
        <v>0</v>
      </c>
      <c r="H455" s="69">
        <f t="shared" si="72"/>
        <v>0</v>
      </c>
      <c r="I455" s="137">
        <f>COUNTIFS('Module 34'!$G:$G,"&lt;&gt;",'Module 34'!$AB:$AB,'Control Panel'!$F$41)</f>
        <v>0</v>
      </c>
      <c r="J455" s="129"/>
      <c r="L455" s="37" t="str">
        <f>'Control Panel'!$F$41</f>
        <v>N</v>
      </c>
      <c r="M455" s="29">
        <f>E455*'Control Panel'!$G$31*'Control Panel'!$G$41</f>
        <v>0</v>
      </c>
      <c r="N455" s="29">
        <f>F455*'Control Panel'!$G$32*'Control Panel'!$G$41</f>
        <v>0</v>
      </c>
      <c r="O455" s="29">
        <f>G455*'Control Panel'!$G$33*'Control Panel'!$G$41</f>
        <v>0</v>
      </c>
      <c r="P455" s="36"/>
    </row>
    <row r="456" spans="1:16" ht="15.75" hidden="1" customHeight="1" thickBot="1" x14ac:dyDescent="0.3">
      <c r="B456" s="287"/>
      <c r="D456" s="84" t="str">
        <f>$D$93</f>
        <v>Total:</v>
      </c>
      <c r="E456" s="85">
        <f>SUM(E450:E455)</f>
        <v>0</v>
      </c>
      <c r="F456" s="85">
        <f>SUM(F450:F455)</f>
        <v>0</v>
      </c>
      <c r="G456" s="85">
        <f>SUM(G450:G455)</f>
        <v>0</v>
      </c>
      <c r="H456" s="86">
        <f>SUM(H450:H455)</f>
        <v>0</v>
      </c>
      <c r="I456" s="86">
        <f>SUM(I450:I455)</f>
        <v>0</v>
      </c>
      <c r="J456" s="154"/>
      <c r="L456" s="37" t="str">
        <f>D456</f>
        <v>Total:</v>
      </c>
      <c r="M456" s="29">
        <f>SUM(M450:M455)</f>
        <v>0</v>
      </c>
      <c r="N456" s="29">
        <f>SUM(N450:N455)</f>
        <v>0</v>
      </c>
      <c r="O456" s="29">
        <f>SUM(O450:O455)</f>
        <v>0</v>
      </c>
      <c r="P456" s="36"/>
    </row>
    <row r="457" spans="1:16" ht="15.75" hidden="1" customHeight="1" thickBot="1" x14ac:dyDescent="0.3">
      <c r="B457" s="287"/>
      <c r="D457" s="59"/>
      <c r="H457" s="4"/>
      <c r="L457" s="29" t="s">
        <v>239</v>
      </c>
      <c r="M457" s="38" t="str">
        <f t="shared" ref="M457:O457" si="73">IF(M449=0,"NA",M456/M449)</f>
        <v>NA</v>
      </c>
      <c r="N457" s="38" t="str">
        <f t="shared" si="73"/>
        <v>NA</v>
      </c>
      <c r="O457" s="38" t="str">
        <f t="shared" si="73"/>
        <v>NA</v>
      </c>
      <c r="P457" s="36"/>
    </row>
    <row r="458" spans="1:16" ht="15.75" hidden="1" customHeight="1" thickBot="1" x14ac:dyDescent="0.3">
      <c r="B458" s="287"/>
      <c r="D458" s="397" t="str">
        <f>'Control Panel'!F81&amp;" - "&amp;'Control Panel'!E81</f>
        <v>4.36 - Module 35</v>
      </c>
      <c r="E458" s="398"/>
      <c r="F458" s="398"/>
      <c r="G458" s="19"/>
      <c r="H458" s="19"/>
      <c r="I458" s="19" t="str">
        <f>$I$84</f>
        <v xml:space="preserve">Overall Compliance: </v>
      </c>
      <c r="J458" s="20" t="str">
        <f>IF(SUM(M467:O467)=0,"N/A",SUM(M467:O467)/SUM(M460:O460))</f>
        <v>N/A</v>
      </c>
      <c r="L458" s="29"/>
      <c r="M458" s="29"/>
      <c r="N458" s="29"/>
      <c r="O458" s="29"/>
      <c r="P458" s="36"/>
    </row>
    <row r="459" spans="1:16" ht="15.75" hidden="1" customHeight="1" thickBot="1" x14ac:dyDescent="0.3">
      <c r="B459" s="287"/>
      <c r="D459" s="399" t="str">
        <f>$D$85</f>
        <v>Availability</v>
      </c>
      <c r="E459" s="401" t="str">
        <f>$E$85</f>
        <v>Priority</v>
      </c>
      <c r="F459" s="401"/>
      <c r="G459" s="401"/>
      <c r="H459" s="402" t="str">
        <f>$H$85</f>
        <v>Total</v>
      </c>
      <c r="I459" s="404" t="str">
        <f>$I$85</f>
        <v>Comments</v>
      </c>
      <c r="J459" s="417" t="str">
        <f>$J$85</f>
        <v>Availability by Type</v>
      </c>
      <c r="L459" s="29"/>
      <c r="M459" s="37" t="str">
        <f>'Control Panel'!$F$31</f>
        <v>R</v>
      </c>
      <c r="N459" s="37" t="str">
        <f>'Control Panel'!$F$32</f>
        <v>D</v>
      </c>
      <c r="O459" s="37" t="str">
        <f>'Control Panel'!$F$33</f>
        <v>O</v>
      </c>
      <c r="P459" s="36"/>
    </row>
    <row r="460" spans="1:16" ht="15.75" hidden="1" customHeight="1" thickBot="1" x14ac:dyDescent="0.3">
      <c r="B460" s="287"/>
      <c r="D460" s="400"/>
      <c r="E460" s="75" t="str">
        <f>'Control Panel'!$E$31</f>
        <v>Required</v>
      </c>
      <c r="F460" s="76" t="str">
        <f>'Control Panel'!$E$32</f>
        <v>Desired</v>
      </c>
      <c r="G460" s="77" t="str">
        <f>'Control Panel'!$E$33</f>
        <v>Optional</v>
      </c>
      <c r="H460" s="403"/>
      <c r="I460" s="405"/>
      <c r="J460" s="418"/>
      <c r="L460" s="37" t="s">
        <v>235</v>
      </c>
      <c r="M460" s="29">
        <f>E467*'Control Panel'!$G$31*'Control Panel'!$G$36</f>
        <v>0</v>
      </c>
      <c r="N460" s="29">
        <f>F467*'Control Panel'!$G$32*'Control Panel'!$G$36</f>
        <v>0</v>
      </c>
      <c r="O460" s="29">
        <f>G467*'Control Panel'!$G$33*'Control Panel'!$G$36</f>
        <v>0</v>
      </c>
      <c r="P460" s="36"/>
    </row>
    <row r="461" spans="1:16" ht="15.75" hidden="1" customHeight="1" thickBot="1" x14ac:dyDescent="0.3">
      <c r="B461" s="287"/>
      <c r="D461" s="88" t="str">
        <f>'Control Panel'!$E$36</f>
        <v>Yes</v>
      </c>
      <c r="E461" s="81">
        <f>COUNTIFS('Module 35'!$C:$C,'Control Panel'!$F$31,'Module 35'!$AB:$AB,'Control Panel'!$F$36)</f>
        <v>0</v>
      </c>
      <c r="F461" s="82">
        <f>COUNTIFS('Module 35'!$C:$C,'Control Panel'!$F$32,'Module 35'!$AB:$AB,'Control Panel'!$F$36)</f>
        <v>0</v>
      </c>
      <c r="G461" s="83">
        <f>COUNTIFS('Module 35'!$C:$C,'Control Panel'!$F$33,'Module 35'!$AB:$AB,'Control Panel'!$F$36)</f>
        <v>0</v>
      </c>
      <c r="H461" s="71">
        <f>SUM(E461:G461)</f>
        <v>0</v>
      </c>
      <c r="I461" s="136">
        <f>COUNTIFS('Module 35'!$G:$G,"&lt;&gt;",'Module 35'!$AB:$AB,'Control Panel'!$F$36)</f>
        <v>0</v>
      </c>
      <c r="J461" s="72"/>
      <c r="L461" s="37" t="str">
        <f>'Control Panel'!$F$36</f>
        <v>Y</v>
      </c>
      <c r="M461" s="29">
        <f>E461*'Control Panel'!$G$31*'Control Panel'!$G$36</f>
        <v>0</v>
      </c>
      <c r="N461" s="29">
        <f>F461*'Control Panel'!$G$32*'Control Panel'!$G$36</f>
        <v>0</v>
      </c>
      <c r="O461" s="29">
        <f>G461*'Control Panel'!$G$33*'Control Panel'!$G$36</f>
        <v>0</v>
      </c>
      <c r="P461" s="36"/>
    </row>
    <row r="462" spans="1:16" ht="15.75" hidden="1" customHeight="1" thickBot="1" x14ac:dyDescent="0.3">
      <c r="B462" s="287"/>
      <c r="D462" s="68" t="str">
        <f>'Control Panel'!$E$37</f>
        <v>Reporting</v>
      </c>
      <c r="E462" s="78">
        <f>COUNTIFS('Module 35'!$C:$C,'Control Panel'!$F$31,'Module 35'!$AB:$AB,'Control Panel'!$F$37)</f>
        <v>0</v>
      </c>
      <c r="F462" s="79">
        <f>COUNTIFS('Module 35'!$C:$C,'Control Panel'!$F$32,'Module 35'!$AB:$AB,'Control Panel'!$F$37)</f>
        <v>0</v>
      </c>
      <c r="G462" s="80">
        <f>COUNTIFS('Module 35'!$C:$C,'Control Panel'!$F$33,'Module 35'!$AB:$AB,'Control Panel'!$F$37)</f>
        <v>0</v>
      </c>
      <c r="H462" s="69">
        <f t="shared" ref="H462:H466" si="74">SUM(E462:G462)</f>
        <v>0</v>
      </c>
      <c r="I462" s="137">
        <f>COUNTIFS('Module 35'!$G:$G,"&lt;&gt;",'Module 35'!$AB:$AB,'Control Panel'!$F$37)</f>
        <v>0</v>
      </c>
      <c r="J462" s="129"/>
      <c r="L462" s="37" t="str">
        <f>'Control Panel'!$F$37</f>
        <v>R</v>
      </c>
      <c r="M462" s="29">
        <f>E462*'Control Panel'!$G$31*'Control Panel'!$G$37</f>
        <v>0</v>
      </c>
      <c r="N462" s="29">
        <f>F462*'Control Panel'!$G$32*'Control Panel'!$G$37</f>
        <v>0</v>
      </c>
      <c r="O462" s="29">
        <f>G462*'Control Panel'!$G$33*'Control Panel'!$G$37</f>
        <v>0</v>
      </c>
      <c r="P462" s="36"/>
    </row>
    <row r="463" spans="1:16" ht="15.75" hidden="1" customHeight="1" thickBot="1" x14ac:dyDescent="0.3">
      <c r="B463" s="287"/>
      <c r="D463" s="70" t="str">
        <f>'Control Panel'!$E$38</f>
        <v>Third Party</v>
      </c>
      <c r="E463" s="81">
        <f>COUNTIFS('Module 35'!$C:$C,'Control Panel'!$F$31,'Module 35'!$AB:$AB,'Control Panel'!$F$38)</f>
        <v>0</v>
      </c>
      <c r="F463" s="82">
        <f>COUNTIFS('Module 35'!$C:$C,'Control Panel'!$F$32,'Module 35'!$AB:$AB,'Control Panel'!$F$38)</f>
        <v>0</v>
      </c>
      <c r="G463" s="83">
        <f>COUNTIFS('Module 35'!$C:$C,'Control Panel'!$F$33,'Module 35'!$AB:$AB,'Control Panel'!$F$38)</f>
        <v>0</v>
      </c>
      <c r="H463" s="71">
        <f t="shared" si="74"/>
        <v>0</v>
      </c>
      <c r="I463" s="136">
        <f>COUNTIFS('Module 35'!$G:$G,"&lt;&gt;",'Module 35'!$AB:$AB,'Control Panel'!$F$38)</f>
        <v>0</v>
      </c>
      <c r="J463" s="129"/>
      <c r="L463" s="37" t="str">
        <f>'Control Panel'!$F$38</f>
        <v>T</v>
      </c>
      <c r="M463" s="29">
        <f>E463*'Control Panel'!$G$31*'Control Panel'!$G$38</f>
        <v>0</v>
      </c>
      <c r="N463" s="29">
        <f>F463*'Control Panel'!$G$32*'Control Panel'!$G$38</f>
        <v>0</v>
      </c>
      <c r="O463" s="29">
        <f>G463*'Control Panel'!$G$33*'Control Panel'!$G$38</f>
        <v>0</v>
      </c>
      <c r="P463" s="36"/>
    </row>
    <row r="464" spans="1:16" ht="15.75" hidden="1" customHeight="1" thickBot="1" x14ac:dyDescent="0.3">
      <c r="A464" s="21" t="s">
        <v>236</v>
      </c>
      <c r="B464" s="150"/>
      <c r="D464" s="73" t="str">
        <f>'Control Panel'!$E$39</f>
        <v>Modification</v>
      </c>
      <c r="E464" s="78">
        <f>COUNTIFS('Module 35'!$C:$C,'Control Panel'!$F$31,'Module 35'!$AB:$AB,'Control Panel'!$F$39)</f>
        <v>0</v>
      </c>
      <c r="F464" s="79">
        <f>COUNTIFS('Module 35'!$C:$C,'Control Panel'!$F$32,'Module 35'!$AB:$AB,'Control Panel'!$F$39)</f>
        <v>0</v>
      </c>
      <c r="G464" s="80">
        <f>COUNTIFS('Module 35'!$C:$C,'Control Panel'!$F$33,'Module 35'!$AB:$AB,'Control Panel'!$F$39)</f>
        <v>0</v>
      </c>
      <c r="H464" s="69">
        <f t="shared" si="74"/>
        <v>0</v>
      </c>
      <c r="I464" s="137">
        <f>COUNTIFS('Module 35'!$G:$G,"&lt;&gt;",'Module 35'!$AB:$AB,'Control Panel'!$F$39)</f>
        <v>0</v>
      </c>
      <c r="J464" s="129"/>
      <c r="L464" s="37" t="str">
        <f>'Control Panel'!$F$39</f>
        <v>M</v>
      </c>
      <c r="M464" s="29">
        <f>E464*'Control Panel'!$G$31*'Control Panel'!$G$39</f>
        <v>0</v>
      </c>
      <c r="N464" s="29">
        <f>F464*'Control Panel'!$G$32*'Control Panel'!$G$39</f>
        <v>0</v>
      </c>
      <c r="O464" s="29">
        <f>G464*'Control Panel'!$G$33*'Control Panel'!$G$39</f>
        <v>0</v>
      </c>
      <c r="P464" s="36"/>
    </row>
    <row r="465" spans="1:16" ht="15.75" hidden="1" customHeight="1" thickBot="1" x14ac:dyDescent="0.3">
      <c r="A465" s="22" t="s">
        <v>237</v>
      </c>
      <c r="B465" s="151"/>
      <c r="D465" s="74" t="str">
        <f>'Control Panel'!$E$40</f>
        <v>Future</v>
      </c>
      <c r="E465" s="81">
        <f>COUNTIFS('Module 35'!$C:$C,'Control Panel'!$F$31,'Module 35'!$AB:$AB,'Control Panel'!$F$40)</f>
        <v>0</v>
      </c>
      <c r="F465" s="82">
        <f>COUNTIFS('Module 35'!$C:$C,'Control Panel'!$F$32,'Module 35'!$AB:$AB,'Control Panel'!$F$40)</f>
        <v>0</v>
      </c>
      <c r="G465" s="83">
        <f>COUNTIFS('Module 35'!$C:$C,'Control Panel'!$F$33,'Module 35'!$AB:$AB,'Control Panel'!$F$40)</f>
        <v>0</v>
      </c>
      <c r="H465" s="71">
        <f t="shared" si="74"/>
        <v>0</v>
      </c>
      <c r="I465" s="136">
        <f>COUNTIFS('Module 35'!$G:$G,"&lt;&gt;",'Module 35'!$AB:$AB,'Control Panel'!$F$40)</f>
        <v>0</v>
      </c>
      <c r="J465" s="129"/>
      <c r="L465" s="37" t="str">
        <f>'Control Panel'!$F$40</f>
        <v>F</v>
      </c>
      <c r="M465" s="29">
        <f>E465*'Control Panel'!$G$31*'Control Panel'!$G$40</f>
        <v>0</v>
      </c>
      <c r="N465" s="29">
        <f>F465*'Control Panel'!$G$32*'Control Panel'!$G$40</f>
        <v>0</v>
      </c>
      <c r="O465" s="29">
        <f>G465*'Control Panel'!$G$33*'Control Panel'!$G$40</f>
        <v>0</v>
      </c>
      <c r="P465" s="36"/>
    </row>
    <row r="466" spans="1:16" ht="15.75" hidden="1" customHeight="1" thickBot="1" x14ac:dyDescent="0.3">
      <c r="A466" s="25" t="str">
        <f>IF('Module 30'!$AC$12&gt;0,"Yes","No")</f>
        <v>No</v>
      </c>
      <c r="B466" s="152">
        <f>IF(A466="Yes",1,0)</f>
        <v>0</v>
      </c>
      <c r="D466" s="87" t="str">
        <f>'Control Panel'!$E$41</f>
        <v>Not Available</v>
      </c>
      <c r="E466" s="78">
        <f>COUNTIFS('Module 35'!$C:$C,'Control Panel'!$F$31,'Module 35'!$AB:$AB,'Control Panel'!$F$41)</f>
        <v>0</v>
      </c>
      <c r="F466" s="79">
        <f>COUNTIFS('Module 35'!$C:$C,'Control Panel'!$F$32,'Module 35'!$AB:$AB,'Control Panel'!$F$41)</f>
        <v>0</v>
      </c>
      <c r="G466" s="80">
        <f>COUNTIFS('Module 35'!$C:$C,'Control Panel'!$F$33,'Module 35'!$AB:$AB,'Control Panel'!$F$41)</f>
        <v>0</v>
      </c>
      <c r="H466" s="69">
        <f t="shared" si="74"/>
        <v>0</v>
      </c>
      <c r="I466" s="137">
        <f>COUNTIFS('Module 35'!$G:$G,"&lt;&gt;",'Module 35'!$AB:$AB,'Control Panel'!$F$41)</f>
        <v>0</v>
      </c>
      <c r="J466" s="129"/>
      <c r="L466" s="37" t="str">
        <f>'Control Panel'!$F$41</f>
        <v>N</v>
      </c>
      <c r="M466" s="29">
        <f>E466*'Control Panel'!$G$31*'Control Panel'!$G$41</f>
        <v>0</v>
      </c>
      <c r="N466" s="29">
        <f>F466*'Control Panel'!$G$32*'Control Panel'!$G$41</f>
        <v>0</v>
      </c>
      <c r="O466" s="29">
        <f>G466*'Control Panel'!$G$33*'Control Panel'!$G$41</f>
        <v>0</v>
      </c>
      <c r="P466" s="36"/>
    </row>
    <row r="467" spans="1:16" ht="15.75" hidden="1" customHeight="1" thickBot="1" x14ac:dyDescent="0.3">
      <c r="B467" s="287"/>
      <c r="D467" s="84" t="str">
        <f>$D$93</f>
        <v>Total:</v>
      </c>
      <c r="E467" s="85">
        <f>SUM(E461:E466)</f>
        <v>0</v>
      </c>
      <c r="F467" s="85">
        <f>SUM(F461:F466)</f>
        <v>0</v>
      </c>
      <c r="G467" s="85">
        <f>SUM(G461:G466)</f>
        <v>0</v>
      </c>
      <c r="H467" s="86">
        <f>SUM(H461:H466)</f>
        <v>0</v>
      </c>
      <c r="I467" s="86">
        <f>SUM(I461:I466)</f>
        <v>0</v>
      </c>
      <c r="J467" s="154"/>
      <c r="L467" s="37" t="str">
        <f>D467</f>
        <v>Total:</v>
      </c>
      <c r="M467" s="29">
        <f>SUM(M461:M466)</f>
        <v>0</v>
      </c>
      <c r="N467" s="29">
        <f>SUM(N461:N466)</f>
        <v>0</v>
      </c>
      <c r="O467" s="29">
        <f>SUM(O461:O466)</f>
        <v>0</v>
      </c>
      <c r="P467" s="36"/>
    </row>
    <row r="468" spans="1:16" ht="15.75" hidden="1" customHeight="1" thickBot="1" x14ac:dyDescent="0.3">
      <c r="B468" s="287"/>
      <c r="D468" s="59"/>
      <c r="H468" s="4"/>
      <c r="L468" s="29" t="s">
        <v>239</v>
      </c>
      <c r="M468" s="38" t="str">
        <f t="shared" ref="M468:O468" si="75">IF(M460=0,"NA",M467/M460)</f>
        <v>NA</v>
      </c>
      <c r="N468" s="38" t="str">
        <f t="shared" si="75"/>
        <v>NA</v>
      </c>
      <c r="O468" s="38" t="str">
        <f t="shared" si="75"/>
        <v>NA</v>
      </c>
      <c r="P468" s="36"/>
    </row>
    <row r="469" spans="1:16" ht="15.75" hidden="1" customHeight="1" thickBot="1" x14ac:dyDescent="0.3">
      <c r="B469" s="287"/>
      <c r="D469" s="397" t="str">
        <f>'Control Panel'!F82&amp;" - "&amp;'Control Panel'!E82</f>
        <v>4.37 - Module 36</v>
      </c>
      <c r="E469" s="398"/>
      <c r="F469" s="398"/>
      <c r="G469" s="19"/>
      <c r="H469" s="19"/>
      <c r="I469" s="19" t="str">
        <f>$I$84</f>
        <v xml:space="preserve">Overall Compliance: </v>
      </c>
      <c r="J469" s="20" t="str">
        <f>IF(SUM(M478:O478)=0,"N/A",SUM(M478:O478)/SUM(M471:O471))</f>
        <v>N/A</v>
      </c>
      <c r="L469" s="29"/>
      <c r="M469" s="29"/>
      <c r="N469" s="29"/>
      <c r="O469" s="29"/>
      <c r="P469" s="36"/>
    </row>
    <row r="470" spans="1:16" ht="15.75" hidden="1" customHeight="1" thickBot="1" x14ac:dyDescent="0.3">
      <c r="B470" s="287"/>
      <c r="D470" s="399" t="str">
        <f>$D$85</f>
        <v>Availability</v>
      </c>
      <c r="E470" s="401" t="str">
        <f>$E$85</f>
        <v>Priority</v>
      </c>
      <c r="F470" s="401"/>
      <c r="G470" s="401"/>
      <c r="H470" s="402" t="str">
        <f>$H$85</f>
        <v>Total</v>
      </c>
      <c r="I470" s="404" t="str">
        <f>$I$85</f>
        <v>Comments</v>
      </c>
      <c r="J470" s="417" t="str">
        <f>$J$85</f>
        <v>Availability by Type</v>
      </c>
      <c r="L470" s="29"/>
      <c r="M470" s="37" t="str">
        <f>'Control Panel'!$F$31</f>
        <v>R</v>
      </c>
      <c r="N470" s="37" t="str">
        <f>'Control Panel'!$F$32</f>
        <v>D</v>
      </c>
      <c r="O470" s="37" t="str">
        <f>'Control Panel'!$F$33</f>
        <v>O</v>
      </c>
      <c r="P470" s="36"/>
    </row>
    <row r="471" spans="1:16" ht="15.75" hidden="1" customHeight="1" thickBot="1" x14ac:dyDescent="0.3">
      <c r="B471" s="287"/>
      <c r="D471" s="400"/>
      <c r="E471" s="75" t="str">
        <f>'Control Panel'!$E$31</f>
        <v>Required</v>
      </c>
      <c r="F471" s="76" t="str">
        <f>'Control Panel'!$E$32</f>
        <v>Desired</v>
      </c>
      <c r="G471" s="77" t="str">
        <f>'Control Panel'!$E$33</f>
        <v>Optional</v>
      </c>
      <c r="H471" s="403"/>
      <c r="I471" s="405"/>
      <c r="J471" s="418"/>
      <c r="L471" s="37" t="s">
        <v>235</v>
      </c>
      <c r="M471" s="29">
        <f>E478*'Control Panel'!$G$31*'Control Panel'!$G$36</f>
        <v>0</v>
      </c>
      <c r="N471" s="29">
        <f>F478*'Control Panel'!$G$32*'Control Panel'!$G$36</f>
        <v>0</v>
      </c>
      <c r="O471" s="29">
        <f>G478*'Control Panel'!$G$33*'Control Panel'!$G$36</f>
        <v>0</v>
      </c>
      <c r="P471" s="36"/>
    </row>
    <row r="472" spans="1:16" ht="15.75" hidden="1" customHeight="1" thickBot="1" x14ac:dyDescent="0.3">
      <c r="B472" s="287"/>
      <c r="D472" s="88" t="str">
        <f>'Control Panel'!$E$36</f>
        <v>Yes</v>
      </c>
      <c r="E472" s="81">
        <f>COUNTIFS('Module 36'!$C:$C,'Control Panel'!$F$31,'Module 36'!$AB:$AB,'Control Panel'!$F$36)</f>
        <v>0</v>
      </c>
      <c r="F472" s="82">
        <f>COUNTIFS('Module 36'!$C:$C,'Control Panel'!$F$32,'Module 36'!$AB:$AB,'Control Panel'!$F$36)</f>
        <v>0</v>
      </c>
      <c r="G472" s="83">
        <f>COUNTIFS('Module 36'!$C:$C,'Control Panel'!$F$33,'Module 36'!$AB:$AB,'Control Panel'!$F$36)</f>
        <v>0</v>
      </c>
      <c r="H472" s="71">
        <f>SUM(E472:G472)</f>
        <v>0</v>
      </c>
      <c r="I472" s="136">
        <f>COUNTIFS('Module 36'!$G:$G,"&lt;&gt;",'Module 36'!$AB:$AB,'Control Panel'!$F$36)</f>
        <v>0</v>
      </c>
      <c r="J472" s="72"/>
      <c r="L472" s="37" t="str">
        <f>'Control Panel'!$F$36</f>
        <v>Y</v>
      </c>
      <c r="M472" s="29">
        <f>E472*'Control Panel'!$G$31*'Control Panel'!$G$36</f>
        <v>0</v>
      </c>
      <c r="N472" s="29">
        <f>F472*'Control Panel'!$G$32*'Control Panel'!$G$36</f>
        <v>0</v>
      </c>
      <c r="O472" s="29">
        <f>G472*'Control Panel'!$G$33*'Control Panel'!$G$36</f>
        <v>0</v>
      </c>
      <c r="P472" s="36"/>
    </row>
    <row r="473" spans="1:16" ht="15.75" hidden="1" customHeight="1" thickBot="1" x14ac:dyDescent="0.3">
      <c r="B473" s="287"/>
      <c r="D473" s="68" t="str">
        <f>'Control Panel'!$E$37</f>
        <v>Reporting</v>
      </c>
      <c r="E473" s="78">
        <f>COUNTIFS('Module 36'!$C:$C,'Control Panel'!$F$31,'Module 36'!$AB:$AB,'Control Panel'!$F$37)</f>
        <v>0</v>
      </c>
      <c r="F473" s="79">
        <f>COUNTIFS('Module 36'!$C:$C,'Control Panel'!$F$32,'Module 36'!$AB:$AB,'Control Panel'!$F$37)</f>
        <v>0</v>
      </c>
      <c r="G473" s="80">
        <f>COUNTIFS('Module 36'!$C:$C,'Control Panel'!$F$33,'Module 36'!$AB:$AB,'Control Panel'!$F$37)</f>
        <v>0</v>
      </c>
      <c r="H473" s="69">
        <f t="shared" ref="H473:H477" si="76">SUM(E473:G473)</f>
        <v>0</v>
      </c>
      <c r="I473" s="137">
        <f>COUNTIFS('Module 36'!$G:$G,"&lt;&gt;",'Module 36'!$AB:$AB,'Control Panel'!$F$37)</f>
        <v>0</v>
      </c>
      <c r="J473" s="129"/>
      <c r="L473" s="37" t="str">
        <f>'Control Panel'!$F$37</f>
        <v>R</v>
      </c>
      <c r="M473" s="29">
        <f>E473*'Control Panel'!$G$31*'Control Panel'!$G$37</f>
        <v>0</v>
      </c>
      <c r="N473" s="29">
        <f>F473*'Control Panel'!$G$32*'Control Panel'!$G$37</f>
        <v>0</v>
      </c>
      <c r="O473" s="29">
        <f>G473*'Control Panel'!$G$33*'Control Panel'!$G$37</f>
        <v>0</v>
      </c>
      <c r="P473" s="36"/>
    </row>
    <row r="474" spans="1:16" ht="15.75" hidden="1" customHeight="1" thickBot="1" x14ac:dyDescent="0.3">
      <c r="B474" s="287"/>
      <c r="D474" s="70" t="str">
        <f>'Control Panel'!$E$38</f>
        <v>Third Party</v>
      </c>
      <c r="E474" s="81">
        <f>COUNTIFS('Module 36'!$C:$C,'Control Panel'!$F$31,'Module 36'!$AB:$AB,'Control Panel'!$F$38)</f>
        <v>0</v>
      </c>
      <c r="F474" s="82">
        <f>COUNTIFS('Module 36'!$C:$C,'Control Panel'!$F$32,'Module 36'!$AB:$AB,'Control Panel'!$F$38)</f>
        <v>0</v>
      </c>
      <c r="G474" s="83">
        <f>COUNTIFS('Module 36'!$C:$C,'Control Panel'!$F$33,'Module 36'!$AB:$AB,'Control Panel'!$F$38)</f>
        <v>0</v>
      </c>
      <c r="H474" s="71">
        <f t="shared" si="76"/>
        <v>0</v>
      </c>
      <c r="I474" s="136">
        <f>COUNTIFS('Module 36'!$G:$G,"&lt;&gt;",'Module 36'!$AB:$AB,'Control Panel'!$F$38)</f>
        <v>0</v>
      </c>
      <c r="J474" s="129"/>
      <c r="L474" s="37" t="str">
        <f>'Control Panel'!$F$38</f>
        <v>T</v>
      </c>
      <c r="M474" s="29">
        <f>E474*'Control Panel'!$G$31*'Control Panel'!$G$38</f>
        <v>0</v>
      </c>
      <c r="N474" s="29">
        <f>F474*'Control Panel'!$G$32*'Control Panel'!$G$38</f>
        <v>0</v>
      </c>
      <c r="O474" s="29">
        <f>G474*'Control Panel'!$G$33*'Control Panel'!$G$38</f>
        <v>0</v>
      </c>
      <c r="P474" s="36"/>
    </row>
    <row r="475" spans="1:16" ht="15.75" hidden="1" customHeight="1" thickBot="1" x14ac:dyDescent="0.3">
      <c r="A475" s="21" t="s">
        <v>236</v>
      </c>
      <c r="B475" s="150"/>
      <c r="D475" s="73" t="str">
        <f>'Control Panel'!$E$39</f>
        <v>Modification</v>
      </c>
      <c r="E475" s="78">
        <f>COUNTIFS('Module 36'!$C:$C,'Control Panel'!$F$31,'Module 36'!$AB:$AB,'Control Panel'!$F$39)</f>
        <v>0</v>
      </c>
      <c r="F475" s="79">
        <f>COUNTIFS('Module 36'!$C:$C,'Control Panel'!$F$32,'Module 36'!$AB:$AB,'Control Panel'!$F$39)</f>
        <v>0</v>
      </c>
      <c r="G475" s="80">
        <f>COUNTIFS('Module 36'!$C:$C,'Control Panel'!$F$33,'Module 36'!$AB:$AB,'Control Panel'!$F$39)</f>
        <v>0</v>
      </c>
      <c r="H475" s="69">
        <f t="shared" si="76"/>
        <v>0</v>
      </c>
      <c r="I475" s="137">
        <f>COUNTIFS('Module 36'!$G:$G,"&lt;&gt;",'Module 36'!$AB:$AB,'Control Panel'!$F$39)</f>
        <v>0</v>
      </c>
      <c r="J475" s="129"/>
      <c r="L475" s="37" t="str">
        <f>'Control Panel'!$F$39</f>
        <v>M</v>
      </c>
      <c r="M475" s="29">
        <f>E475*'Control Panel'!$G$31*'Control Panel'!$G$39</f>
        <v>0</v>
      </c>
      <c r="N475" s="29">
        <f>F475*'Control Panel'!$G$32*'Control Panel'!$G$39</f>
        <v>0</v>
      </c>
      <c r="O475" s="29">
        <f>G475*'Control Panel'!$G$33*'Control Panel'!$G$39</f>
        <v>0</v>
      </c>
      <c r="P475" s="36"/>
    </row>
    <row r="476" spans="1:16" ht="15.75" hidden="1" customHeight="1" thickBot="1" x14ac:dyDescent="0.3">
      <c r="A476" s="22" t="s">
        <v>237</v>
      </c>
      <c r="B476" s="151"/>
      <c r="D476" s="74" t="str">
        <f>'Control Panel'!$E$40</f>
        <v>Future</v>
      </c>
      <c r="E476" s="81">
        <f>COUNTIFS('Module 36'!$C:$C,'Control Panel'!$F$31,'Module 36'!$AB:$AB,'Control Panel'!$F$40)</f>
        <v>0</v>
      </c>
      <c r="F476" s="82">
        <f>COUNTIFS('Module 36'!$C:$C,'Control Panel'!$F$32,'Module 36'!$AB:$AB,'Control Panel'!$F$40)</f>
        <v>0</v>
      </c>
      <c r="G476" s="83">
        <f>COUNTIFS('Module 36'!$C:$C,'Control Panel'!$F$33,'Module 36'!$AB:$AB,'Control Panel'!$F$40)</f>
        <v>0</v>
      </c>
      <c r="H476" s="71">
        <f t="shared" si="76"/>
        <v>0</v>
      </c>
      <c r="I476" s="136">
        <f>COUNTIFS('Module 36'!$G:$G,"&lt;&gt;",'Module 36'!$AB:$AB,'Control Panel'!$F$40)</f>
        <v>0</v>
      </c>
      <c r="J476" s="129"/>
      <c r="L476" s="37" t="str">
        <f>'Control Panel'!$F$40</f>
        <v>F</v>
      </c>
      <c r="M476" s="29">
        <f>E476*'Control Panel'!$G$31*'Control Panel'!$G$40</f>
        <v>0</v>
      </c>
      <c r="N476" s="29">
        <f>F476*'Control Panel'!$G$32*'Control Panel'!$G$40</f>
        <v>0</v>
      </c>
      <c r="O476" s="29">
        <f>G476*'Control Panel'!$G$33*'Control Panel'!$G$40</f>
        <v>0</v>
      </c>
      <c r="P476" s="36"/>
    </row>
    <row r="477" spans="1:16" ht="15.75" hidden="1" customHeight="1" thickBot="1" x14ac:dyDescent="0.3">
      <c r="A477" s="25" t="str">
        <f>IF('Module 30'!$AC$12&gt;0,"Yes","No")</f>
        <v>No</v>
      </c>
      <c r="B477" s="152">
        <f>IF(A477="Yes",1,0)</f>
        <v>0</v>
      </c>
      <c r="D477" s="87" t="str">
        <f>'Control Panel'!$E$41</f>
        <v>Not Available</v>
      </c>
      <c r="E477" s="78">
        <f>COUNTIFS('Module 36'!$C:$C,'Control Panel'!$F$31,'Module 36'!$AB:$AB,'Control Panel'!$F$41)</f>
        <v>0</v>
      </c>
      <c r="F477" s="79">
        <f>COUNTIFS('Module 36'!$C:$C,'Control Panel'!$F$32,'Module 36'!$AB:$AB,'Control Panel'!$F$41)</f>
        <v>0</v>
      </c>
      <c r="G477" s="80">
        <f>COUNTIFS('Module 36'!$C:$C,'Control Panel'!$F$33,'Module 36'!$AB:$AB,'Control Panel'!$F$41)</f>
        <v>0</v>
      </c>
      <c r="H477" s="69">
        <f t="shared" si="76"/>
        <v>0</v>
      </c>
      <c r="I477" s="137">
        <f>COUNTIFS('Module 36'!$G:$G,"&lt;&gt;",'Module 36'!$AB:$AB,'Control Panel'!$F$41)</f>
        <v>0</v>
      </c>
      <c r="J477" s="129"/>
      <c r="L477" s="37" t="str">
        <f>'Control Panel'!$F$41</f>
        <v>N</v>
      </c>
      <c r="M477" s="29">
        <f>E477*'Control Panel'!$G$31*'Control Panel'!$G$41</f>
        <v>0</v>
      </c>
      <c r="N477" s="29">
        <f>F477*'Control Panel'!$G$32*'Control Panel'!$G$41</f>
        <v>0</v>
      </c>
      <c r="O477" s="29">
        <f>G477*'Control Panel'!$G$33*'Control Panel'!$G$41</f>
        <v>0</v>
      </c>
      <c r="P477" s="36"/>
    </row>
    <row r="478" spans="1:16" ht="15.75" hidden="1" customHeight="1" thickBot="1" x14ac:dyDescent="0.3">
      <c r="B478" s="287"/>
      <c r="D478" s="84" t="str">
        <f>$D$93</f>
        <v>Total:</v>
      </c>
      <c r="E478" s="85">
        <f>SUM(E472:E477)</f>
        <v>0</v>
      </c>
      <c r="F478" s="85">
        <f>SUM(F472:F477)</f>
        <v>0</v>
      </c>
      <c r="G478" s="85">
        <f>SUM(G472:G477)</f>
        <v>0</v>
      </c>
      <c r="H478" s="86">
        <f>SUM(H472:H477)</f>
        <v>0</v>
      </c>
      <c r="I478" s="86">
        <f>SUM(I472:I477)</f>
        <v>0</v>
      </c>
      <c r="J478" s="154"/>
      <c r="L478" s="37" t="str">
        <f>D478</f>
        <v>Total:</v>
      </c>
      <c r="M478" s="29">
        <f>SUM(M472:M477)</f>
        <v>0</v>
      </c>
      <c r="N478" s="29">
        <f>SUM(N472:N477)</f>
        <v>0</v>
      </c>
      <c r="O478" s="29">
        <f>SUM(O472:O477)</f>
        <v>0</v>
      </c>
      <c r="P478" s="36"/>
    </row>
    <row r="479" spans="1:16" ht="15.75" hidden="1" customHeight="1" thickBot="1" x14ac:dyDescent="0.3">
      <c r="B479" s="287"/>
      <c r="D479" s="59"/>
      <c r="H479" s="4"/>
      <c r="L479" s="29" t="s">
        <v>239</v>
      </c>
      <c r="M479" s="38" t="str">
        <f t="shared" ref="M479:O479" si="77">IF(M471=0,"NA",M478/M471)</f>
        <v>NA</v>
      </c>
      <c r="N479" s="38" t="str">
        <f t="shared" si="77"/>
        <v>NA</v>
      </c>
      <c r="O479" s="38" t="str">
        <f t="shared" si="77"/>
        <v>NA</v>
      </c>
      <c r="P479" s="36"/>
    </row>
    <row r="480" spans="1:16" ht="15.75" hidden="1" customHeight="1" thickBot="1" x14ac:dyDescent="0.3">
      <c r="B480" s="287"/>
      <c r="D480" s="397" t="str">
        <f>'Control Panel'!F83&amp;" - "&amp;'Control Panel'!E83</f>
        <v>4.38 - Module 37</v>
      </c>
      <c r="E480" s="398"/>
      <c r="F480" s="398"/>
      <c r="G480" s="19"/>
      <c r="H480" s="19"/>
      <c r="I480" s="19" t="str">
        <f>$I$84</f>
        <v xml:space="preserve">Overall Compliance: </v>
      </c>
      <c r="J480" s="20" t="str">
        <f>IF(SUM(M489:O489)=0,"N/A",SUM(M489:O489)/SUM(M482:O482))</f>
        <v>N/A</v>
      </c>
      <c r="L480" s="29"/>
      <c r="M480" s="29"/>
      <c r="N480" s="29"/>
      <c r="O480" s="29"/>
      <c r="P480" s="36"/>
    </row>
    <row r="481" spans="1:16" ht="15.75" hidden="1" customHeight="1" thickBot="1" x14ac:dyDescent="0.3">
      <c r="B481" s="287"/>
      <c r="D481" s="399" t="str">
        <f>$D$85</f>
        <v>Availability</v>
      </c>
      <c r="E481" s="401" t="str">
        <f>$E$85</f>
        <v>Priority</v>
      </c>
      <c r="F481" s="401"/>
      <c r="G481" s="401"/>
      <c r="H481" s="402" t="str">
        <f>$H$85</f>
        <v>Total</v>
      </c>
      <c r="I481" s="404" t="str">
        <f>$I$85</f>
        <v>Comments</v>
      </c>
      <c r="J481" s="417" t="str">
        <f>$J$85</f>
        <v>Availability by Type</v>
      </c>
      <c r="L481" s="29"/>
      <c r="M481" s="37" t="str">
        <f>'Control Panel'!$F$31</f>
        <v>R</v>
      </c>
      <c r="N481" s="37" t="str">
        <f>'Control Panel'!$F$32</f>
        <v>D</v>
      </c>
      <c r="O481" s="37" t="str">
        <f>'Control Panel'!$F$33</f>
        <v>O</v>
      </c>
      <c r="P481" s="36"/>
    </row>
    <row r="482" spans="1:16" ht="15.75" hidden="1" customHeight="1" thickBot="1" x14ac:dyDescent="0.3">
      <c r="B482" s="287"/>
      <c r="D482" s="400"/>
      <c r="E482" s="75" t="str">
        <f>'Control Panel'!$E$31</f>
        <v>Required</v>
      </c>
      <c r="F482" s="76" t="str">
        <f>'Control Panel'!$E$32</f>
        <v>Desired</v>
      </c>
      <c r="G482" s="77" t="str">
        <f>'Control Panel'!$E$33</f>
        <v>Optional</v>
      </c>
      <c r="H482" s="403"/>
      <c r="I482" s="405"/>
      <c r="J482" s="418"/>
      <c r="L482" s="37" t="s">
        <v>235</v>
      </c>
      <c r="M482" s="29">
        <f>E489*'Control Panel'!$G$31*'Control Panel'!$G$36</f>
        <v>0</v>
      </c>
      <c r="N482" s="29">
        <f>F489*'Control Panel'!$G$32*'Control Panel'!$G$36</f>
        <v>0</v>
      </c>
      <c r="O482" s="29">
        <f>G489*'Control Panel'!$G$33*'Control Panel'!$G$36</f>
        <v>0</v>
      </c>
      <c r="P482" s="36"/>
    </row>
    <row r="483" spans="1:16" ht="15.75" hidden="1" customHeight="1" thickBot="1" x14ac:dyDescent="0.3">
      <c r="B483" s="287"/>
      <c r="D483" s="88" t="str">
        <f>'Control Panel'!$E$36</f>
        <v>Yes</v>
      </c>
      <c r="E483" s="81">
        <f>COUNTIFS('Module 37'!$C:$C,'Control Panel'!$F$31,'Module 37'!$AB:$AB,'Control Panel'!$F$36)</f>
        <v>0</v>
      </c>
      <c r="F483" s="82">
        <f>COUNTIFS('Module 37'!$C:$C,'Control Panel'!$F$32,'Module 37'!$AB:$AB,'Control Panel'!$F$36)</f>
        <v>0</v>
      </c>
      <c r="G483" s="83">
        <f>COUNTIFS('Module 37'!$C:$C,'Control Panel'!$F$33,'Module 37'!$AB:$AB,'Control Panel'!$F$36)</f>
        <v>0</v>
      </c>
      <c r="H483" s="71">
        <f>SUM(E483:G483)</f>
        <v>0</v>
      </c>
      <c r="I483" s="136">
        <f>COUNTIFS('Module 37'!$G:$G,"&lt;&gt;",'Module 37'!$AB:$AB,'Control Panel'!$F$36)</f>
        <v>0</v>
      </c>
      <c r="J483" s="72"/>
      <c r="L483" s="37" t="str">
        <f>'Control Panel'!$F$36</f>
        <v>Y</v>
      </c>
      <c r="M483" s="29">
        <f>E483*'Control Panel'!$G$31*'Control Panel'!$G$36</f>
        <v>0</v>
      </c>
      <c r="N483" s="29">
        <f>F483*'Control Panel'!$G$32*'Control Panel'!$G$36</f>
        <v>0</v>
      </c>
      <c r="O483" s="29">
        <f>G483*'Control Panel'!$G$33*'Control Panel'!$G$36</f>
        <v>0</v>
      </c>
      <c r="P483" s="36"/>
    </row>
    <row r="484" spans="1:16" ht="15.75" hidden="1" customHeight="1" thickBot="1" x14ac:dyDescent="0.3">
      <c r="B484" s="287"/>
      <c r="D484" s="68" t="str">
        <f>'Control Panel'!$E$37</f>
        <v>Reporting</v>
      </c>
      <c r="E484" s="78">
        <f>COUNTIFS('Module 37'!$C:$C,'Control Panel'!$F$31,'Module 37'!$AB:$AB,'Control Panel'!$F$37)</f>
        <v>0</v>
      </c>
      <c r="F484" s="79">
        <f>COUNTIFS('Module 37'!$C:$C,'Control Panel'!$F$32,'Module 37'!$AB:$AB,'Control Panel'!$F$37)</f>
        <v>0</v>
      </c>
      <c r="G484" s="80">
        <f>COUNTIFS('Module 37'!$C:$C,'Control Panel'!$F$33,'Module 37'!$AB:$AB,'Control Panel'!$F$37)</f>
        <v>0</v>
      </c>
      <c r="H484" s="69">
        <f t="shared" ref="H484:H488" si="78">SUM(E484:G484)</f>
        <v>0</v>
      </c>
      <c r="I484" s="137">
        <f>COUNTIFS('Module 37'!$G:$G,"&lt;&gt;",'Module 37'!$AB:$AB,'Control Panel'!$F$37)</f>
        <v>0</v>
      </c>
      <c r="J484" s="129"/>
      <c r="L484" s="37" t="str">
        <f>'Control Panel'!$F$37</f>
        <v>R</v>
      </c>
      <c r="M484" s="29">
        <f>E484*'Control Panel'!$G$31*'Control Panel'!$G$37</f>
        <v>0</v>
      </c>
      <c r="N484" s="29">
        <f>F484*'Control Panel'!$G$32*'Control Panel'!$G$37</f>
        <v>0</v>
      </c>
      <c r="O484" s="29">
        <f>G484*'Control Panel'!$G$33*'Control Panel'!$G$37</f>
        <v>0</v>
      </c>
      <c r="P484" s="36"/>
    </row>
    <row r="485" spans="1:16" ht="15.75" hidden="1" customHeight="1" thickBot="1" x14ac:dyDescent="0.3">
      <c r="B485" s="287"/>
      <c r="D485" s="70" t="str">
        <f>'Control Panel'!$E$38</f>
        <v>Third Party</v>
      </c>
      <c r="E485" s="81">
        <f>COUNTIFS('Module 37'!$C:$C,'Control Panel'!$F$31,'Module 37'!$AB:$AB,'Control Panel'!$F$38)</f>
        <v>0</v>
      </c>
      <c r="F485" s="82">
        <f>COUNTIFS('Module 37'!$C:$C,'Control Panel'!$F$32,'Module 37'!$AB:$AB,'Control Panel'!$F$38)</f>
        <v>0</v>
      </c>
      <c r="G485" s="83">
        <f>COUNTIFS('Module 37'!$C:$C,'Control Panel'!$F$33,'Module 37'!$AB:$AB,'Control Panel'!$F$38)</f>
        <v>0</v>
      </c>
      <c r="H485" s="71">
        <f t="shared" si="78"/>
        <v>0</v>
      </c>
      <c r="I485" s="136">
        <f>COUNTIFS('Module 37'!$G:$G,"&lt;&gt;",'Module 37'!$AB:$AB,'Control Panel'!$F$38)</f>
        <v>0</v>
      </c>
      <c r="J485" s="129"/>
      <c r="L485" s="37" t="str">
        <f>'Control Panel'!$F$38</f>
        <v>T</v>
      </c>
      <c r="M485" s="29">
        <f>E485*'Control Panel'!$G$31*'Control Panel'!$G$38</f>
        <v>0</v>
      </c>
      <c r="N485" s="29">
        <f>F485*'Control Panel'!$G$32*'Control Panel'!$G$38</f>
        <v>0</v>
      </c>
      <c r="O485" s="29">
        <f>G485*'Control Panel'!$G$33*'Control Panel'!$G$38</f>
        <v>0</v>
      </c>
      <c r="P485" s="36"/>
    </row>
    <row r="486" spans="1:16" ht="15.75" hidden="1" customHeight="1" thickBot="1" x14ac:dyDescent="0.3">
      <c r="A486" s="21" t="s">
        <v>236</v>
      </c>
      <c r="B486" s="150"/>
      <c r="D486" s="73" t="str">
        <f>'Control Panel'!$E$39</f>
        <v>Modification</v>
      </c>
      <c r="E486" s="78">
        <f>COUNTIFS('Module 37'!$C:$C,'Control Panel'!$F$31,'Module 37'!$AB:$AB,'Control Panel'!$F$39)</f>
        <v>0</v>
      </c>
      <c r="F486" s="79">
        <f>COUNTIFS('Module 37'!$C:$C,'Control Panel'!$F$32,'Module 37'!$AB:$AB,'Control Panel'!$F$39)</f>
        <v>0</v>
      </c>
      <c r="G486" s="80">
        <f>COUNTIFS('Module 37'!$C:$C,'Control Panel'!$F$33,'Module 37'!$AB:$AB,'Control Panel'!$F$39)</f>
        <v>0</v>
      </c>
      <c r="H486" s="69">
        <f t="shared" si="78"/>
        <v>0</v>
      </c>
      <c r="I486" s="137">
        <f>COUNTIFS('Module 37'!$G:$G,"&lt;&gt;",'Module 37'!$AB:$AB,'Control Panel'!$F$39)</f>
        <v>0</v>
      </c>
      <c r="J486" s="129"/>
      <c r="L486" s="37" t="str">
        <f>'Control Panel'!$F$39</f>
        <v>M</v>
      </c>
      <c r="M486" s="29">
        <f>E486*'Control Panel'!$G$31*'Control Panel'!$G$39</f>
        <v>0</v>
      </c>
      <c r="N486" s="29">
        <f>F486*'Control Panel'!$G$32*'Control Panel'!$G$39</f>
        <v>0</v>
      </c>
      <c r="O486" s="29">
        <f>G486*'Control Panel'!$G$33*'Control Panel'!$G$39</f>
        <v>0</v>
      </c>
      <c r="P486" s="36"/>
    </row>
    <row r="487" spans="1:16" ht="15.75" hidden="1" customHeight="1" thickBot="1" x14ac:dyDescent="0.3">
      <c r="A487" s="22" t="s">
        <v>237</v>
      </c>
      <c r="B487" s="151"/>
      <c r="D487" s="74" t="str">
        <f>'Control Panel'!$E$40</f>
        <v>Future</v>
      </c>
      <c r="E487" s="81">
        <f>COUNTIFS('Module 37'!$C:$C,'Control Panel'!$F$31,'Module 37'!$AB:$AB,'Control Panel'!$F$40)</f>
        <v>0</v>
      </c>
      <c r="F487" s="82">
        <f>COUNTIFS('Module 37'!$C:$C,'Control Panel'!$F$32,'Module 37'!$AB:$AB,'Control Panel'!$F$40)</f>
        <v>0</v>
      </c>
      <c r="G487" s="83">
        <f>COUNTIFS('Module 37'!$C:$C,'Control Panel'!$F$33,'Module 37'!$AB:$AB,'Control Panel'!$F$40)</f>
        <v>0</v>
      </c>
      <c r="H487" s="71">
        <f t="shared" si="78"/>
        <v>0</v>
      </c>
      <c r="I487" s="136">
        <f>COUNTIFS('Module 37'!$G:$G,"&lt;&gt;",'Module 37'!$AB:$AB,'Control Panel'!$F$40)</f>
        <v>0</v>
      </c>
      <c r="J487" s="129"/>
      <c r="L487" s="37" t="str">
        <f>'Control Panel'!$F$40</f>
        <v>F</v>
      </c>
      <c r="M487" s="29">
        <f>E487*'Control Panel'!$G$31*'Control Panel'!$G$40</f>
        <v>0</v>
      </c>
      <c r="N487" s="29">
        <f>F487*'Control Panel'!$G$32*'Control Panel'!$G$40</f>
        <v>0</v>
      </c>
      <c r="O487" s="29">
        <f>G487*'Control Panel'!$G$33*'Control Panel'!$G$40</f>
        <v>0</v>
      </c>
      <c r="P487" s="36"/>
    </row>
    <row r="488" spans="1:16" ht="15.75" hidden="1" customHeight="1" thickBot="1" x14ac:dyDescent="0.3">
      <c r="A488" s="25" t="str">
        <f>IF('Module 30'!$AC$12&gt;0,"Yes","No")</f>
        <v>No</v>
      </c>
      <c r="B488" s="152">
        <f>IF(A488="Yes",1,0)</f>
        <v>0</v>
      </c>
      <c r="D488" s="87" t="str">
        <f>'Control Panel'!$E$41</f>
        <v>Not Available</v>
      </c>
      <c r="E488" s="78">
        <f>COUNTIFS('Module 37'!$C:$C,'Control Panel'!$F$31,'Module 37'!$AB:$AB,'Control Panel'!$F$41)</f>
        <v>0</v>
      </c>
      <c r="F488" s="79">
        <f>COUNTIFS('Module 37'!$C:$C,'Control Panel'!$F$32,'Module 37'!$AB:$AB,'Control Panel'!$F$41)</f>
        <v>0</v>
      </c>
      <c r="G488" s="80">
        <f>COUNTIFS('Module 37'!$C:$C,'Control Panel'!$F$33,'Module 37'!$AB:$AB,'Control Panel'!$F$41)</f>
        <v>0</v>
      </c>
      <c r="H488" s="69">
        <f t="shared" si="78"/>
        <v>0</v>
      </c>
      <c r="I488" s="137">
        <f>COUNTIFS('Module 37'!$G:$G,"&lt;&gt;",'Module 37'!$AB:$AB,'Control Panel'!$F$41)</f>
        <v>0</v>
      </c>
      <c r="J488" s="129"/>
      <c r="L488" s="37" t="str">
        <f>'Control Panel'!$F$41</f>
        <v>N</v>
      </c>
      <c r="M488" s="29">
        <f>E488*'Control Panel'!$G$31*'Control Panel'!$G$41</f>
        <v>0</v>
      </c>
      <c r="N488" s="29">
        <f>F488*'Control Panel'!$G$32*'Control Panel'!$G$41</f>
        <v>0</v>
      </c>
      <c r="O488" s="29">
        <f>G488*'Control Panel'!$G$33*'Control Panel'!$G$41</f>
        <v>0</v>
      </c>
      <c r="P488" s="36"/>
    </row>
    <row r="489" spans="1:16" ht="15.75" hidden="1" customHeight="1" thickBot="1" x14ac:dyDescent="0.3">
      <c r="B489" s="287"/>
      <c r="D489" s="84" t="str">
        <f>$D$93</f>
        <v>Total:</v>
      </c>
      <c r="E489" s="85">
        <f>SUM(E483:E488)</f>
        <v>0</v>
      </c>
      <c r="F489" s="85">
        <f>SUM(F483:F488)</f>
        <v>0</v>
      </c>
      <c r="G489" s="85">
        <f>SUM(G483:G488)</f>
        <v>0</v>
      </c>
      <c r="H489" s="86">
        <f>SUM(H483:H488)</f>
        <v>0</v>
      </c>
      <c r="I489" s="86">
        <f>SUM(I483:I488)</f>
        <v>0</v>
      </c>
      <c r="J489" s="154"/>
      <c r="L489" s="37" t="str">
        <f>D489</f>
        <v>Total:</v>
      </c>
      <c r="M489" s="29">
        <f>SUM(M483:M488)</f>
        <v>0</v>
      </c>
      <c r="N489" s="29">
        <f>SUM(N483:N488)</f>
        <v>0</v>
      </c>
      <c r="O489" s="29">
        <f>SUM(O483:O488)</f>
        <v>0</v>
      </c>
      <c r="P489" s="36"/>
    </row>
    <row r="490" spans="1:16" ht="15.75" hidden="1" customHeight="1" thickBot="1" x14ac:dyDescent="0.3">
      <c r="B490" s="287"/>
      <c r="D490" s="59"/>
      <c r="H490" s="4"/>
      <c r="L490" s="29" t="s">
        <v>239</v>
      </c>
      <c r="M490" s="38" t="str">
        <f t="shared" ref="M490:O490" si="79">IF(M482=0,"NA",M489/M482)</f>
        <v>NA</v>
      </c>
      <c r="N490" s="38" t="str">
        <f t="shared" si="79"/>
        <v>NA</v>
      </c>
      <c r="O490" s="38" t="str">
        <f t="shared" si="79"/>
        <v>NA</v>
      </c>
      <c r="P490" s="36"/>
    </row>
    <row r="491" spans="1:16" ht="15.75" hidden="1" customHeight="1" thickBot="1" x14ac:dyDescent="0.3">
      <c r="B491" s="287"/>
      <c r="D491" s="397" t="str">
        <f>'Control Panel'!F84&amp;" - "&amp;'Control Panel'!E84</f>
        <v>4.39 - Module 38</v>
      </c>
      <c r="E491" s="398"/>
      <c r="F491" s="398"/>
      <c r="G491" s="19"/>
      <c r="H491" s="19"/>
      <c r="I491" s="19" t="str">
        <f>$I$84</f>
        <v xml:space="preserve">Overall Compliance: </v>
      </c>
      <c r="J491" s="20" t="str">
        <f>IF(SUM(M500:O500)=0,"N/A",SUM(M500:O500)/SUM(M493:O493))</f>
        <v>N/A</v>
      </c>
      <c r="L491" s="29"/>
      <c r="M491" s="29"/>
      <c r="N491" s="29"/>
      <c r="O491" s="29"/>
      <c r="P491" s="36"/>
    </row>
    <row r="492" spans="1:16" ht="15.75" hidden="1" customHeight="1" thickBot="1" x14ac:dyDescent="0.3">
      <c r="B492" s="287"/>
      <c r="D492" s="399" t="str">
        <f>$D$85</f>
        <v>Availability</v>
      </c>
      <c r="E492" s="401" t="str">
        <f>$E$85</f>
        <v>Priority</v>
      </c>
      <c r="F492" s="401"/>
      <c r="G492" s="401"/>
      <c r="H492" s="402" t="str">
        <f>$H$85</f>
        <v>Total</v>
      </c>
      <c r="I492" s="404" t="str">
        <f>$I$85</f>
        <v>Comments</v>
      </c>
      <c r="J492" s="417" t="str">
        <f>$J$85</f>
        <v>Availability by Type</v>
      </c>
      <c r="L492" s="29"/>
      <c r="M492" s="37" t="str">
        <f>'Control Panel'!$F$31</f>
        <v>R</v>
      </c>
      <c r="N492" s="37" t="str">
        <f>'Control Panel'!$F$32</f>
        <v>D</v>
      </c>
      <c r="O492" s="37" t="str">
        <f>'Control Panel'!$F$33</f>
        <v>O</v>
      </c>
      <c r="P492" s="36"/>
    </row>
    <row r="493" spans="1:16" ht="15.75" hidden="1" customHeight="1" thickBot="1" x14ac:dyDescent="0.3">
      <c r="B493" s="287"/>
      <c r="D493" s="400"/>
      <c r="E493" s="75" t="str">
        <f>'Control Panel'!$E$31</f>
        <v>Required</v>
      </c>
      <c r="F493" s="76" t="str">
        <f>'Control Panel'!$E$32</f>
        <v>Desired</v>
      </c>
      <c r="G493" s="77" t="str">
        <f>'Control Panel'!$E$33</f>
        <v>Optional</v>
      </c>
      <c r="H493" s="403"/>
      <c r="I493" s="405"/>
      <c r="J493" s="418"/>
      <c r="L493" s="37" t="s">
        <v>235</v>
      </c>
      <c r="M493" s="29">
        <f>E500*'Control Panel'!$G$31*'Control Panel'!$G$36</f>
        <v>0</v>
      </c>
      <c r="N493" s="29">
        <f>F500*'Control Panel'!$G$32*'Control Panel'!$G$36</f>
        <v>0</v>
      </c>
      <c r="O493" s="29">
        <f>G500*'Control Panel'!$G$33*'Control Panel'!$G$36</f>
        <v>0</v>
      </c>
      <c r="P493" s="36"/>
    </row>
    <row r="494" spans="1:16" ht="15.75" hidden="1" customHeight="1" thickBot="1" x14ac:dyDescent="0.3">
      <c r="B494" s="287"/>
      <c r="D494" s="88" t="str">
        <f>'Control Panel'!$E$36</f>
        <v>Yes</v>
      </c>
      <c r="E494" s="81">
        <f>COUNTIFS('Module 38'!$C:$C,'Control Panel'!$F$31,'Module 38'!$AB:$AB,'Control Panel'!$F$36)</f>
        <v>0</v>
      </c>
      <c r="F494" s="82">
        <f>COUNTIFS('Module 38'!$C:$C,'Control Panel'!$F$32,'Module 38'!$AB:$AB,'Control Panel'!$F$36)</f>
        <v>0</v>
      </c>
      <c r="G494" s="83">
        <f>COUNTIFS('Module 38'!$C:$C,'Control Panel'!$F$33,'Module 38'!$AB:$AB,'Control Panel'!$F$36)</f>
        <v>0</v>
      </c>
      <c r="H494" s="71">
        <f>SUM(E494:G494)</f>
        <v>0</v>
      </c>
      <c r="I494" s="136">
        <f>COUNTIFS('Module 38'!$G:$G,"&lt;&gt;",'Module 38'!$AB:$AB,'Control Panel'!$F$36)</f>
        <v>0</v>
      </c>
      <c r="J494" s="72"/>
      <c r="L494" s="37" t="str">
        <f>'Control Panel'!$F$36</f>
        <v>Y</v>
      </c>
      <c r="M494" s="29">
        <f>E494*'Control Panel'!$G$31*'Control Panel'!$G$36</f>
        <v>0</v>
      </c>
      <c r="N494" s="29">
        <f>F494*'Control Panel'!$G$32*'Control Panel'!$G$36</f>
        <v>0</v>
      </c>
      <c r="O494" s="29">
        <f>G494*'Control Panel'!$G$33*'Control Panel'!$G$36</f>
        <v>0</v>
      </c>
      <c r="P494" s="36"/>
    </row>
    <row r="495" spans="1:16" ht="15.75" hidden="1" customHeight="1" thickBot="1" x14ac:dyDescent="0.3">
      <c r="B495" s="287"/>
      <c r="D495" s="68" t="str">
        <f>'Control Panel'!$E$37</f>
        <v>Reporting</v>
      </c>
      <c r="E495" s="78">
        <f>COUNTIFS('Module 38'!$C:$C,'Control Panel'!$F$31,'Module 38'!$AB:$AB,'Control Panel'!$F$37)</f>
        <v>0</v>
      </c>
      <c r="F495" s="79">
        <f>COUNTIFS('Module 38'!$C:$C,'Control Panel'!$F$32,'Module 38'!$AB:$AB,'Control Panel'!$F$37)</f>
        <v>0</v>
      </c>
      <c r="G495" s="80">
        <f>COUNTIFS('Module 38'!$C:$C,'Control Panel'!$F$33,'Module 38'!$AB:$AB,'Control Panel'!$F$37)</f>
        <v>0</v>
      </c>
      <c r="H495" s="69">
        <f t="shared" ref="H495:H499" si="80">SUM(E495:G495)</f>
        <v>0</v>
      </c>
      <c r="I495" s="137">
        <f>COUNTIFS('Module 38'!$G:$G,"&lt;&gt;",'Module 38'!$AB:$AB,'Control Panel'!$F$37)</f>
        <v>0</v>
      </c>
      <c r="J495" s="129"/>
      <c r="L495" s="37" t="str">
        <f>'Control Panel'!$F$37</f>
        <v>R</v>
      </c>
      <c r="M495" s="29">
        <f>E495*'Control Panel'!$G$31*'Control Panel'!$G$37</f>
        <v>0</v>
      </c>
      <c r="N495" s="29">
        <f>F495*'Control Panel'!$G$32*'Control Panel'!$G$37</f>
        <v>0</v>
      </c>
      <c r="O495" s="29">
        <f>G495*'Control Panel'!$G$33*'Control Panel'!$G$37</f>
        <v>0</v>
      </c>
      <c r="P495" s="36"/>
    </row>
    <row r="496" spans="1:16" ht="15.75" hidden="1" customHeight="1" thickBot="1" x14ac:dyDescent="0.3">
      <c r="B496" s="287"/>
      <c r="D496" s="70" t="str">
        <f>'Control Panel'!$E$38</f>
        <v>Third Party</v>
      </c>
      <c r="E496" s="81">
        <f>COUNTIFS('Module 38'!$C:$C,'Control Panel'!$F$31,'Module 38'!$AB:$AB,'Control Panel'!$F$38)</f>
        <v>0</v>
      </c>
      <c r="F496" s="82">
        <f>COUNTIFS('Module 38'!$C:$C,'Control Panel'!$F$32,'Module 38'!$AB:$AB,'Control Panel'!$F$38)</f>
        <v>0</v>
      </c>
      <c r="G496" s="83">
        <f>COUNTIFS('Module 38'!$C:$C,'Control Panel'!$F$33,'Module 38'!$AB:$AB,'Control Panel'!$F$38)</f>
        <v>0</v>
      </c>
      <c r="H496" s="71">
        <f t="shared" si="80"/>
        <v>0</v>
      </c>
      <c r="I496" s="136">
        <f>COUNTIFS('Module 38'!$G:$G,"&lt;&gt;",'Module 38'!$AB:$AB,'Control Panel'!$F$38)</f>
        <v>0</v>
      </c>
      <c r="J496" s="129"/>
      <c r="L496" s="37" t="str">
        <f>'Control Panel'!$F$38</f>
        <v>T</v>
      </c>
      <c r="M496" s="29">
        <f>E496*'Control Panel'!$G$31*'Control Panel'!$G$38</f>
        <v>0</v>
      </c>
      <c r="N496" s="29">
        <f>F496*'Control Panel'!$G$32*'Control Panel'!$G$38</f>
        <v>0</v>
      </c>
      <c r="O496" s="29">
        <f>G496*'Control Panel'!$G$33*'Control Panel'!$G$38</f>
        <v>0</v>
      </c>
      <c r="P496" s="36"/>
    </row>
    <row r="497" spans="1:16" ht="15.75" hidden="1" customHeight="1" thickBot="1" x14ac:dyDescent="0.3">
      <c r="A497" s="21" t="s">
        <v>236</v>
      </c>
      <c r="B497" s="150"/>
      <c r="D497" s="73" t="str">
        <f>'Control Panel'!$E$39</f>
        <v>Modification</v>
      </c>
      <c r="E497" s="78">
        <f>COUNTIFS('Module 38'!$C:$C,'Control Panel'!$F$31,'Module 38'!$AB:$AB,'Control Panel'!$F$39)</f>
        <v>0</v>
      </c>
      <c r="F497" s="79">
        <f>COUNTIFS('Module 38'!$C:$C,'Control Panel'!$F$32,'Module 38'!$AB:$AB,'Control Panel'!$F$39)</f>
        <v>0</v>
      </c>
      <c r="G497" s="80">
        <f>COUNTIFS('Module 38'!$C:$C,'Control Panel'!$F$33,'Module 38'!$AB:$AB,'Control Panel'!$F$39)</f>
        <v>0</v>
      </c>
      <c r="H497" s="69">
        <f t="shared" si="80"/>
        <v>0</v>
      </c>
      <c r="I497" s="137">
        <f>COUNTIFS('Module 38'!$G:$G,"&lt;&gt;",'Module 38'!$AB:$AB,'Control Panel'!$F$39)</f>
        <v>0</v>
      </c>
      <c r="J497" s="129"/>
      <c r="L497" s="37" t="str">
        <f>'Control Panel'!$F$39</f>
        <v>M</v>
      </c>
      <c r="M497" s="29">
        <f>E497*'Control Panel'!$G$31*'Control Panel'!$G$39</f>
        <v>0</v>
      </c>
      <c r="N497" s="29">
        <f>F497*'Control Panel'!$G$32*'Control Panel'!$G$39</f>
        <v>0</v>
      </c>
      <c r="O497" s="29">
        <f>G497*'Control Panel'!$G$33*'Control Panel'!$G$39</f>
        <v>0</v>
      </c>
      <c r="P497" s="36"/>
    </row>
    <row r="498" spans="1:16" ht="15.75" hidden="1" customHeight="1" thickBot="1" x14ac:dyDescent="0.3">
      <c r="A498" s="22" t="s">
        <v>237</v>
      </c>
      <c r="B498" s="151"/>
      <c r="D498" s="74" t="str">
        <f>'Control Panel'!$E$40</f>
        <v>Future</v>
      </c>
      <c r="E498" s="81">
        <f>COUNTIFS('Module 38'!$C:$C,'Control Panel'!$F$31,'Module 38'!$AB:$AB,'Control Panel'!$F$40)</f>
        <v>0</v>
      </c>
      <c r="F498" s="82">
        <f>COUNTIFS('Module 38'!$C:$C,'Control Panel'!$F$32,'Module 38'!$AB:$AB,'Control Panel'!$F$40)</f>
        <v>0</v>
      </c>
      <c r="G498" s="83">
        <f>COUNTIFS('Module 38'!$C:$C,'Control Panel'!$F$33,'Module 38'!$AB:$AB,'Control Panel'!$F$40)</f>
        <v>0</v>
      </c>
      <c r="H498" s="71">
        <f t="shared" si="80"/>
        <v>0</v>
      </c>
      <c r="I498" s="136">
        <f>COUNTIFS('Module 38'!$G:$G,"&lt;&gt;",'Module 38'!$AB:$AB,'Control Panel'!$F$40)</f>
        <v>0</v>
      </c>
      <c r="J498" s="129"/>
      <c r="L498" s="37" t="str">
        <f>'Control Panel'!$F$40</f>
        <v>F</v>
      </c>
      <c r="M498" s="29">
        <f>E498*'Control Panel'!$G$31*'Control Panel'!$G$40</f>
        <v>0</v>
      </c>
      <c r="N498" s="29">
        <f>F498*'Control Panel'!$G$32*'Control Panel'!$G$40</f>
        <v>0</v>
      </c>
      <c r="O498" s="29">
        <f>G498*'Control Panel'!$G$33*'Control Panel'!$G$40</f>
        <v>0</v>
      </c>
      <c r="P498" s="36"/>
    </row>
    <row r="499" spans="1:16" ht="15.75" hidden="1" customHeight="1" thickBot="1" x14ac:dyDescent="0.3">
      <c r="A499" s="25" t="str">
        <f>IF('Module 30'!$AC$12&gt;0,"Yes","No")</f>
        <v>No</v>
      </c>
      <c r="B499" s="152">
        <f>IF(A499="Yes",1,0)</f>
        <v>0</v>
      </c>
      <c r="D499" s="87" t="str">
        <f>'Control Panel'!$E$41</f>
        <v>Not Available</v>
      </c>
      <c r="E499" s="78">
        <f>COUNTIFS('Module 38'!$C:$C,'Control Panel'!$F$31,'Module 38'!$AB:$AB,'Control Panel'!$F$41)</f>
        <v>0</v>
      </c>
      <c r="F499" s="79">
        <f>COUNTIFS('Module 38'!$C:$C,'Control Panel'!$F$32,'Module 38'!$AB:$AB,'Control Panel'!$F$41)</f>
        <v>0</v>
      </c>
      <c r="G499" s="80">
        <f>COUNTIFS('Module 38'!$C:$C,'Control Panel'!$F$33,'Module 38'!$AB:$AB,'Control Panel'!$F$41)</f>
        <v>0</v>
      </c>
      <c r="H499" s="69">
        <f t="shared" si="80"/>
        <v>0</v>
      </c>
      <c r="I499" s="137">
        <f>COUNTIFS('Module 38'!$G:$G,"&lt;&gt;",'Module 38'!$AB:$AB,'Control Panel'!$F$41)</f>
        <v>0</v>
      </c>
      <c r="J499" s="129"/>
      <c r="L499" s="37" t="str">
        <f>'Control Panel'!$F$41</f>
        <v>N</v>
      </c>
      <c r="M499" s="29">
        <f>E499*'Control Panel'!$G$31*'Control Panel'!$G$41</f>
        <v>0</v>
      </c>
      <c r="N499" s="29">
        <f>F499*'Control Panel'!$G$32*'Control Panel'!$G$41</f>
        <v>0</v>
      </c>
      <c r="O499" s="29">
        <f>G499*'Control Panel'!$G$33*'Control Panel'!$G$41</f>
        <v>0</v>
      </c>
      <c r="P499" s="36"/>
    </row>
    <row r="500" spans="1:16" ht="15.75" hidden="1" customHeight="1" thickBot="1" x14ac:dyDescent="0.3">
      <c r="B500" s="287"/>
      <c r="D500" s="84" t="str">
        <f>$D$93</f>
        <v>Total:</v>
      </c>
      <c r="E500" s="85">
        <f>SUM(E494:E499)</f>
        <v>0</v>
      </c>
      <c r="F500" s="85">
        <f>SUM(F494:F499)</f>
        <v>0</v>
      </c>
      <c r="G500" s="85">
        <f>SUM(G494:G499)</f>
        <v>0</v>
      </c>
      <c r="H500" s="86">
        <f>SUM(H494:H499)</f>
        <v>0</v>
      </c>
      <c r="I500" s="86">
        <f>SUM(I494:I499)</f>
        <v>0</v>
      </c>
      <c r="J500" s="154"/>
      <c r="L500" s="37" t="str">
        <f>D500</f>
        <v>Total:</v>
      </c>
      <c r="M500" s="29">
        <f>SUM(M494:M499)</f>
        <v>0</v>
      </c>
      <c r="N500" s="29">
        <f>SUM(N494:N499)</f>
        <v>0</v>
      </c>
      <c r="O500" s="29">
        <f>SUM(O494:O499)</f>
        <v>0</v>
      </c>
      <c r="P500" s="36"/>
    </row>
    <row r="501" spans="1:16" ht="15.75" hidden="1" customHeight="1" thickBot="1" x14ac:dyDescent="0.3">
      <c r="B501" s="287"/>
      <c r="D501" s="59"/>
      <c r="H501" s="4"/>
      <c r="L501" s="29" t="s">
        <v>239</v>
      </c>
      <c r="M501" s="38" t="str">
        <f t="shared" ref="M501:O501" si="81">IF(M493=0,"NA",M500/M493)</f>
        <v>NA</v>
      </c>
      <c r="N501" s="38" t="str">
        <f t="shared" si="81"/>
        <v>NA</v>
      </c>
      <c r="O501" s="38" t="str">
        <f t="shared" si="81"/>
        <v>NA</v>
      </c>
      <c r="P501" s="36"/>
    </row>
    <row r="502" spans="1:16" ht="15.75" hidden="1" customHeight="1" thickBot="1" x14ac:dyDescent="0.3">
      <c r="B502" s="287"/>
      <c r="D502" s="397" t="str">
        <f>'Control Panel'!F85&amp;" - "&amp;'Control Panel'!E85</f>
        <v>4.40 - Module 39</v>
      </c>
      <c r="E502" s="398"/>
      <c r="F502" s="398"/>
      <c r="G502" s="19"/>
      <c r="H502" s="19"/>
      <c r="I502" s="19" t="str">
        <f>$I$84</f>
        <v xml:space="preserve">Overall Compliance: </v>
      </c>
      <c r="J502" s="20" t="str">
        <f>IF(SUM(M511:O511)=0,"N/A",SUM(M511:O511)/SUM(M504:O504))</f>
        <v>N/A</v>
      </c>
      <c r="L502" s="29"/>
      <c r="M502" s="29"/>
      <c r="N502" s="29"/>
      <c r="O502" s="29"/>
      <c r="P502" s="36"/>
    </row>
    <row r="503" spans="1:16" ht="15.75" hidden="1" customHeight="1" thickBot="1" x14ac:dyDescent="0.3">
      <c r="B503" s="287"/>
      <c r="D503" s="399" t="str">
        <f>$D$85</f>
        <v>Availability</v>
      </c>
      <c r="E503" s="401" t="str">
        <f>$E$85</f>
        <v>Priority</v>
      </c>
      <c r="F503" s="401"/>
      <c r="G503" s="401"/>
      <c r="H503" s="402" t="str">
        <f>$H$85</f>
        <v>Total</v>
      </c>
      <c r="I503" s="404" t="str">
        <f>$I$85</f>
        <v>Comments</v>
      </c>
      <c r="J503" s="417" t="str">
        <f>$J$85</f>
        <v>Availability by Type</v>
      </c>
      <c r="L503" s="29"/>
      <c r="M503" s="37" t="str">
        <f>'Control Panel'!$F$31</f>
        <v>R</v>
      </c>
      <c r="N503" s="37" t="str">
        <f>'Control Panel'!$F$32</f>
        <v>D</v>
      </c>
      <c r="O503" s="37" t="str">
        <f>'Control Panel'!$F$33</f>
        <v>O</v>
      </c>
      <c r="P503" s="36"/>
    </row>
    <row r="504" spans="1:16" ht="15.75" hidden="1" customHeight="1" thickBot="1" x14ac:dyDescent="0.3">
      <c r="B504" s="287"/>
      <c r="D504" s="400"/>
      <c r="E504" s="75" t="str">
        <f>'Control Panel'!$E$31</f>
        <v>Required</v>
      </c>
      <c r="F504" s="76" t="str">
        <f>'Control Panel'!$E$32</f>
        <v>Desired</v>
      </c>
      <c r="G504" s="77" t="str">
        <f>'Control Panel'!$E$33</f>
        <v>Optional</v>
      </c>
      <c r="H504" s="403"/>
      <c r="I504" s="405"/>
      <c r="J504" s="418"/>
      <c r="L504" s="37" t="s">
        <v>235</v>
      </c>
      <c r="M504" s="29">
        <f>E511*'Control Panel'!$G$31*'Control Panel'!$G$36</f>
        <v>0</v>
      </c>
      <c r="N504" s="29">
        <f>F511*'Control Panel'!$G$32*'Control Panel'!$G$36</f>
        <v>0</v>
      </c>
      <c r="O504" s="29">
        <f>G511*'Control Panel'!$G$33*'Control Panel'!$G$36</f>
        <v>0</v>
      </c>
      <c r="P504" s="36"/>
    </row>
    <row r="505" spans="1:16" ht="15.75" hidden="1" customHeight="1" thickBot="1" x14ac:dyDescent="0.3">
      <c r="B505" s="287"/>
      <c r="D505" s="88" t="str">
        <f>'Control Panel'!$E$36</f>
        <v>Yes</v>
      </c>
      <c r="E505" s="81">
        <f>COUNTIFS('Module 39'!$C:$C,'Control Panel'!$F$31,'Module 39'!$AB:$AB,'Control Panel'!$F$36)</f>
        <v>0</v>
      </c>
      <c r="F505" s="82">
        <f>COUNTIFS('Module 39'!$C:$C,'Control Panel'!$F$32,'Module 39'!$AB:$AB,'Control Panel'!$F$36)</f>
        <v>0</v>
      </c>
      <c r="G505" s="83">
        <f>COUNTIFS('Module 39'!$C:$C,'Control Panel'!$F$33,'Module 39'!$AB:$AB,'Control Panel'!$F$36)</f>
        <v>0</v>
      </c>
      <c r="H505" s="71">
        <f>SUM(E505:G505)</f>
        <v>0</v>
      </c>
      <c r="I505" s="136">
        <f>COUNTIFS('Module 39'!$G:$G,"&lt;&gt;",'Module 39'!$AB:$AB,'Control Panel'!$F$36)</f>
        <v>0</v>
      </c>
      <c r="J505" s="72"/>
      <c r="L505" s="37" t="str">
        <f>'Control Panel'!$F$36</f>
        <v>Y</v>
      </c>
      <c r="M505" s="29">
        <f>E505*'Control Panel'!$G$31*'Control Panel'!$G$36</f>
        <v>0</v>
      </c>
      <c r="N505" s="29">
        <f>F505*'Control Panel'!$G$32*'Control Panel'!$G$36</f>
        <v>0</v>
      </c>
      <c r="O505" s="29">
        <f>G505*'Control Panel'!$G$33*'Control Panel'!$G$36</f>
        <v>0</v>
      </c>
      <c r="P505" s="36"/>
    </row>
    <row r="506" spans="1:16" ht="15.75" hidden="1" customHeight="1" thickBot="1" x14ac:dyDescent="0.3">
      <c r="B506" s="287"/>
      <c r="D506" s="68" t="str">
        <f>'Control Panel'!$E$37</f>
        <v>Reporting</v>
      </c>
      <c r="E506" s="78">
        <f>COUNTIFS('Module 39'!$C:$C,'Control Panel'!$F$31,'Module 39'!$AB:$AB,'Control Panel'!$F$37)</f>
        <v>0</v>
      </c>
      <c r="F506" s="79">
        <f>COUNTIFS('Module 39'!$C:$C,'Control Panel'!$F$32,'Module 39'!$AB:$AB,'Control Panel'!$F$37)</f>
        <v>0</v>
      </c>
      <c r="G506" s="80">
        <f>COUNTIFS('Module 39'!$C:$C,'Control Panel'!$F$33,'Module 39'!$AB:$AB,'Control Panel'!$F$37)</f>
        <v>0</v>
      </c>
      <c r="H506" s="69">
        <f t="shared" ref="H506:H510" si="82">SUM(E506:G506)</f>
        <v>0</v>
      </c>
      <c r="I506" s="137">
        <f>COUNTIFS('Module 39'!$G:$G,"&lt;&gt;",'Module 39'!$AB:$AB,'Control Panel'!$F$37)</f>
        <v>0</v>
      </c>
      <c r="J506" s="129"/>
      <c r="L506" s="37" t="str">
        <f>'Control Panel'!$F$37</f>
        <v>R</v>
      </c>
      <c r="M506" s="29">
        <f>E506*'Control Panel'!$G$31*'Control Panel'!$G$37</f>
        <v>0</v>
      </c>
      <c r="N506" s="29">
        <f>F506*'Control Panel'!$G$32*'Control Panel'!$G$37</f>
        <v>0</v>
      </c>
      <c r="O506" s="29">
        <f>G506*'Control Panel'!$G$33*'Control Panel'!$G$37</f>
        <v>0</v>
      </c>
      <c r="P506" s="36"/>
    </row>
    <row r="507" spans="1:16" ht="15.75" hidden="1" customHeight="1" thickBot="1" x14ac:dyDescent="0.3">
      <c r="B507" s="287"/>
      <c r="D507" s="70" t="str">
        <f>'Control Panel'!$E$38</f>
        <v>Third Party</v>
      </c>
      <c r="E507" s="81">
        <f>COUNTIFS('Module 39'!$C:$C,'Control Panel'!$F$31,'Module 39'!$AB:$AB,'Control Panel'!$F$38)</f>
        <v>0</v>
      </c>
      <c r="F507" s="82">
        <f>COUNTIFS('Module 39'!$C:$C,'Control Panel'!$F$32,'Module 39'!$AB:$AB,'Control Panel'!$F$38)</f>
        <v>0</v>
      </c>
      <c r="G507" s="83">
        <f>COUNTIFS('Module 39'!$C:$C,'Control Panel'!$F$33,'Module 39'!$AB:$AB,'Control Panel'!$F$38)</f>
        <v>0</v>
      </c>
      <c r="H507" s="71">
        <f t="shared" si="82"/>
        <v>0</v>
      </c>
      <c r="I507" s="136">
        <f>COUNTIFS('Module 39'!$G:$G,"&lt;&gt;",'Module 39'!$AB:$AB,'Control Panel'!$F$38)</f>
        <v>0</v>
      </c>
      <c r="J507" s="129"/>
      <c r="L507" s="37" t="str">
        <f>'Control Panel'!$F$38</f>
        <v>T</v>
      </c>
      <c r="M507" s="29">
        <f>E507*'Control Panel'!$G$31*'Control Panel'!$G$38</f>
        <v>0</v>
      </c>
      <c r="N507" s="29">
        <f>F507*'Control Panel'!$G$32*'Control Panel'!$G$38</f>
        <v>0</v>
      </c>
      <c r="O507" s="29">
        <f>G507*'Control Panel'!$G$33*'Control Panel'!$G$38</f>
        <v>0</v>
      </c>
      <c r="P507" s="36"/>
    </row>
    <row r="508" spans="1:16" ht="15.75" hidden="1" customHeight="1" thickBot="1" x14ac:dyDescent="0.3">
      <c r="A508" s="21" t="s">
        <v>236</v>
      </c>
      <c r="B508" s="150"/>
      <c r="D508" s="73" t="str">
        <f>'Control Panel'!$E$39</f>
        <v>Modification</v>
      </c>
      <c r="E508" s="78">
        <f>COUNTIFS('Module 39'!$C:$C,'Control Panel'!$F$31,'Module 39'!$AB:$AB,'Control Panel'!$F$39)</f>
        <v>0</v>
      </c>
      <c r="F508" s="79">
        <f>COUNTIFS('Module 39'!$C:$C,'Control Panel'!$F$32,'Module 39'!$AB:$AB,'Control Panel'!$F$39)</f>
        <v>0</v>
      </c>
      <c r="G508" s="80">
        <f>COUNTIFS('Module 39'!$C:$C,'Control Panel'!$F$33,'Module 39'!$AB:$AB,'Control Panel'!$F$39)</f>
        <v>0</v>
      </c>
      <c r="H508" s="69">
        <f t="shared" si="82"/>
        <v>0</v>
      </c>
      <c r="I508" s="137">
        <f>COUNTIFS('Module 39'!$G:$G,"&lt;&gt;",'Module 39'!$AB:$AB,'Control Panel'!$F$39)</f>
        <v>0</v>
      </c>
      <c r="J508" s="129"/>
      <c r="L508" s="37" t="str">
        <f>'Control Panel'!$F$39</f>
        <v>M</v>
      </c>
      <c r="M508" s="29">
        <f>E508*'Control Panel'!$G$31*'Control Panel'!$G$39</f>
        <v>0</v>
      </c>
      <c r="N508" s="29">
        <f>F508*'Control Panel'!$G$32*'Control Panel'!$G$39</f>
        <v>0</v>
      </c>
      <c r="O508" s="29">
        <f>G508*'Control Panel'!$G$33*'Control Panel'!$G$39</f>
        <v>0</v>
      </c>
      <c r="P508" s="36"/>
    </row>
    <row r="509" spans="1:16" ht="15.75" hidden="1" customHeight="1" thickBot="1" x14ac:dyDescent="0.3">
      <c r="A509" s="22" t="s">
        <v>237</v>
      </c>
      <c r="B509" s="151"/>
      <c r="D509" s="74" t="str">
        <f>'Control Panel'!$E$40</f>
        <v>Future</v>
      </c>
      <c r="E509" s="81">
        <f>COUNTIFS('Module 39'!$C:$C,'Control Panel'!$F$31,'Module 39'!$AB:$AB,'Control Panel'!$F$40)</f>
        <v>0</v>
      </c>
      <c r="F509" s="82">
        <f>COUNTIFS('Module 39'!$C:$C,'Control Panel'!$F$32,'Module 39'!$AB:$AB,'Control Panel'!$F$40)</f>
        <v>0</v>
      </c>
      <c r="G509" s="83">
        <f>COUNTIFS('Module 39'!$C:$C,'Control Panel'!$F$33,'Module 39'!$AB:$AB,'Control Panel'!$F$40)</f>
        <v>0</v>
      </c>
      <c r="H509" s="71">
        <f t="shared" si="82"/>
        <v>0</v>
      </c>
      <c r="I509" s="136">
        <f>COUNTIFS('Module 39'!$G:$G,"&lt;&gt;",'Module 39'!$AB:$AB,'Control Panel'!$F$40)</f>
        <v>0</v>
      </c>
      <c r="J509" s="129"/>
      <c r="L509" s="37" t="str">
        <f>'Control Panel'!$F$40</f>
        <v>F</v>
      </c>
      <c r="M509" s="29">
        <f>E509*'Control Panel'!$G$31*'Control Panel'!$G$40</f>
        <v>0</v>
      </c>
      <c r="N509" s="29">
        <f>F509*'Control Panel'!$G$32*'Control Panel'!$G$40</f>
        <v>0</v>
      </c>
      <c r="O509" s="29">
        <f>G509*'Control Panel'!$G$33*'Control Panel'!$G$40</f>
        <v>0</v>
      </c>
      <c r="P509" s="36"/>
    </row>
    <row r="510" spans="1:16" ht="15.75" hidden="1" customHeight="1" thickBot="1" x14ac:dyDescent="0.3">
      <c r="A510" s="25" t="str">
        <f>IF('Module 30'!$AC$12&gt;0,"Yes","No")</f>
        <v>No</v>
      </c>
      <c r="B510" s="152">
        <f>IF(A510="Yes",1,0)</f>
        <v>0</v>
      </c>
      <c r="D510" s="87" t="str">
        <f>'Control Panel'!$E$41</f>
        <v>Not Available</v>
      </c>
      <c r="E510" s="78">
        <f>COUNTIFS('Module 39'!$C:$C,'Control Panel'!$F$31,'Module 39'!$AB:$AB,'Control Panel'!$F$41)</f>
        <v>0</v>
      </c>
      <c r="F510" s="79">
        <f>COUNTIFS('Module 39'!$C:$C,'Control Panel'!$F$32,'Module 39'!$AB:$AB,'Control Panel'!$F$41)</f>
        <v>0</v>
      </c>
      <c r="G510" s="80">
        <f>COUNTIFS('Module 39'!$C:$C,'Control Panel'!$F$33,'Module 39'!$AB:$AB,'Control Panel'!$F$41)</f>
        <v>0</v>
      </c>
      <c r="H510" s="69">
        <f t="shared" si="82"/>
        <v>0</v>
      </c>
      <c r="I510" s="137">
        <f>COUNTIFS('Module 39'!$G:$G,"&lt;&gt;",'Module 39'!$AB:$AB,'Control Panel'!$F$41)</f>
        <v>0</v>
      </c>
      <c r="J510" s="129"/>
      <c r="L510" s="37" t="str">
        <f>'Control Panel'!$F$41</f>
        <v>N</v>
      </c>
      <c r="M510" s="29">
        <f>E510*'Control Panel'!$G$31*'Control Panel'!$G$41</f>
        <v>0</v>
      </c>
      <c r="N510" s="29">
        <f>F510*'Control Panel'!$G$32*'Control Panel'!$G$41</f>
        <v>0</v>
      </c>
      <c r="O510" s="29">
        <f>G510*'Control Panel'!$G$33*'Control Panel'!$G$41</f>
        <v>0</v>
      </c>
      <c r="P510" s="36"/>
    </row>
    <row r="511" spans="1:16" ht="15.75" hidden="1" customHeight="1" thickBot="1" x14ac:dyDescent="0.3">
      <c r="B511" s="287"/>
      <c r="D511" s="84" t="str">
        <f>$D$93</f>
        <v>Total:</v>
      </c>
      <c r="E511" s="85">
        <f>SUM(E505:E510)</f>
        <v>0</v>
      </c>
      <c r="F511" s="85">
        <f>SUM(F505:F510)</f>
        <v>0</v>
      </c>
      <c r="G511" s="85">
        <f>SUM(G505:G510)</f>
        <v>0</v>
      </c>
      <c r="H511" s="86">
        <f>SUM(H505:H510)</f>
        <v>0</v>
      </c>
      <c r="I511" s="86">
        <f>SUM(I505:I510)</f>
        <v>0</v>
      </c>
      <c r="J511" s="154"/>
      <c r="L511" s="37" t="str">
        <f>D511</f>
        <v>Total:</v>
      </c>
      <c r="M511" s="29">
        <f>SUM(M505:M510)</f>
        <v>0</v>
      </c>
      <c r="N511" s="29">
        <f>SUM(N505:N510)</f>
        <v>0</v>
      </c>
      <c r="O511" s="29">
        <f>SUM(O505:O510)</f>
        <v>0</v>
      </c>
      <c r="P511" s="36"/>
    </row>
    <row r="512" spans="1:16" ht="15.75" hidden="1" customHeight="1" thickBot="1" x14ac:dyDescent="0.3">
      <c r="B512" s="287"/>
      <c r="D512" s="59"/>
      <c r="H512" s="4"/>
      <c r="L512" s="29" t="s">
        <v>239</v>
      </c>
      <c r="M512" s="38" t="str">
        <f t="shared" ref="M512:O512" si="83">IF(M504=0,"NA",M511/M504)</f>
        <v>NA</v>
      </c>
      <c r="N512" s="38" t="str">
        <f t="shared" si="83"/>
        <v>NA</v>
      </c>
      <c r="O512" s="38" t="str">
        <f t="shared" si="83"/>
        <v>NA</v>
      </c>
      <c r="P512" s="36"/>
    </row>
    <row r="513" spans="1:16" ht="15.75" hidden="1" customHeight="1" thickBot="1" x14ac:dyDescent="0.3">
      <c r="B513" s="287"/>
      <c r="D513" s="397" t="str">
        <f>'Control Panel'!F86&amp;" - "&amp;'Control Panel'!E86</f>
        <v>4.41 - Module 40</v>
      </c>
      <c r="E513" s="398"/>
      <c r="F513" s="398"/>
      <c r="G513" s="19"/>
      <c r="H513" s="19"/>
      <c r="I513" s="19" t="str">
        <f>$I$84</f>
        <v xml:space="preserve">Overall Compliance: </v>
      </c>
      <c r="J513" s="20" t="str">
        <f>IF(SUM(M522:O522)=0,"N/A",SUM(M522:O522)/SUM(M515:O515))</f>
        <v>N/A</v>
      </c>
      <c r="L513" s="29"/>
      <c r="M513" s="29"/>
      <c r="N513" s="29"/>
      <c r="O513" s="29"/>
      <c r="P513" s="36"/>
    </row>
    <row r="514" spans="1:16" ht="15.75" hidden="1" customHeight="1" thickBot="1" x14ac:dyDescent="0.3">
      <c r="B514" s="287"/>
      <c r="D514" s="399" t="str">
        <f>$D$85</f>
        <v>Availability</v>
      </c>
      <c r="E514" s="401" t="str">
        <f>$E$85</f>
        <v>Priority</v>
      </c>
      <c r="F514" s="401"/>
      <c r="G514" s="401"/>
      <c r="H514" s="402" t="str">
        <f>$H$85</f>
        <v>Total</v>
      </c>
      <c r="I514" s="404" t="str">
        <f>$I$85</f>
        <v>Comments</v>
      </c>
      <c r="J514" s="417" t="str">
        <f>$J$85</f>
        <v>Availability by Type</v>
      </c>
      <c r="L514" s="29"/>
      <c r="M514" s="37" t="str">
        <f>'Control Panel'!$F$31</f>
        <v>R</v>
      </c>
      <c r="N514" s="37" t="str">
        <f>'Control Panel'!$F$32</f>
        <v>D</v>
      </c>
      <c r="O514" s="37" t="str">
        <f>'Control Panel'!$F$33</f>
        <v>O</v>
      </c>
      <c r="P514" s="36"/>
    </row>
    <row r="515" spans="1:16" ht="15.75" hidden="1" customHeight="1" thickBot="1" x14ac:dyDescent="0.3">
      <c r="B515" s="287"/>
      <c r="D515" s="400"/>
      <c r="E515" s="75" t="str">
        <f>'Control Panel'!$E$31</f>
        <v>Required</v>
      </c>
      <c r="F515" s="76" t="str">
        <f>'Control Panel'!$E$32</f>
        <v>Desired</v>
      </c>
      <c r="G515" s="77" t="str">
        <f>'Control Panel'!$E$33</f>
        <v>Optional</v>
      </c>
      <c r="H515" s="403"/>
      <c r="I515" s="405"/>
      <c r="J515" s="418"/>
      <c r="L515" s="37" t="s">
        <v>235</v>
      </c>
      <c r="M515" s="29">
        <f>E522*'Control Panel'!$G$31*'Control Panel'!$G$36</f>
        <v>0</v>
      </c>
      <c r="N515" s="29">
        <f>F522*'Control Panel'!$G$32*'Control Panel'!$G$36</f>
        <v>0</v>
      </c>
      <c r="O515" s="29">
        <f>G522*'Control Panel'!$G$33*'Control Panel'!$G$36</f>
        <v>0</v>
      </c>
      <c r="P515" s="36"/>
    </row>
    <row r="516" spans="1:16" ht="15.75" hidden="1" customHeight="1" thickBot="1" x14ac:dyDescent="0.3">
      <c r="B516" s="287"/>
      <c r="D516" s="88" t="str">
        <f>'Control Panel'!$E$36</f>
        <v>Yes</v>
      </c>
      <c r="E516" s="81">
        <f>COUNTIFS('Module 40'!$C:$C,'Control Panel'!$F$31,'Module 40'!$AB:$AB,'Control Panel'!$F$36)</f>
        <v>0</v>
      </c>
      <c r="F516" s="82">
        <f>COUNTIFS('Module 40'!$C:$C,'Control Panel'!$F$32,'Module 40'!$AB:$AB,'Control Panel'!$F$36)</f>
        <v>0</v>
      </c>
      <c r="G516" s="83">
        <f>COUNTIFS('Module 40'!$C:$C,'Control Panel'!$F$33,'Module 40'!$AB:$AB,'Control Panel'!$F$36)</f>
        <v>0</v>
      </c>
      <c r="H516" s="71">
        <f>SUM(E516:G516)</f>
        <v>0</v>
      </c>
      <c r="I516" s="136">
        <f>COUNTIFS('Module 40'!$G:$G,"&lt;&gt;",'Module 40'!$AB:$AB,'Control Panel'!$F$36)</f>
        <v>0</v>
      </c>
      <c r="J516" s="72"/>
      <c r="L516" s="37" t="str">
        <f>'Control Panel'!$F$36</f>
        <v>Y</v>
      </c>
      <c r="M516" s="29">
        <f>E516*'Control Panel'!$G$31*'Control Panel'!$G$36</f>
        <v>0</v>
      </c>
      <c r="N516" s="29">
        <f>F516*'Control Panel'!$G$32*'Control Panel'!$G$36</f>
        <v>0</v>
      </c>
      <c r="O516" s="29">
        <f>G516*'Control Panel'!$G$33*'Control Panel'!$G$36</f>
        <v>0</v>
      </c>
      <c r="P516" s="36"/>
    </row>
    <row r="517" spans="1:16" ht="15.75" hidden="1" customHeight="1" thickBot="1" x14ac:dyDescent="0.3">
      <c r="B517" s="287"/>
      <c r="D517" s="68" t="str">
        <f>'Control Panel'!$E$37</f>
        <v>Reporting</v>
      </c>
      <c r="E517" s="78">
        <f>COUNTIFS('Module 40'!$C:$C,'Control Panel'!$F$31,'Module 40'!$AB:$AB,'Control Panel'!$F$37)</f>
        <v>0</v>
      </c>
      <c r="F517" s="79">
        <f>COUNTIFS('Module 40'!$C:$C,'Control Panel'!$F$32,'Module 40'!$AB:$AB,'Control Panel'!$F$37)</f>
        <v>0</v>
      </c>
      <c r="G517" s="80">
        <f>COUNTIFS('Module 40'!$C:$C,'Control Panel'!$F$33,'Module 40'!$AB:$AB,'Control Panel'!$F$37)</f>
        <v>0</v>
      </c>
      <c r="H517" s="69">
        <f t="shared" ref="H517:H521" si="84">SUM(E517:G517)</f>
        <v>0</v>
      </c>
      <c r="I517" s="137">
        <f>COUNTIFS('Module 40'!$G:$G,"&lt;&gt;",'Module 40'!$AB:$AB,'Control Panel'!$F$37)</f>
        <v>0</v>
      </c>
      <c r="J517" s="129"/>
      <c r="L517" s="37" t="str">
        <f>'Control Panel'!$F$37</f>
        <v>R</v>
      </c>
      <c r="M517" s="29">
        <f>E517*'Control Panel'!$G$31*'Control Panel'!$G$37</f>
        <v>0</v>
      </c>
      <c r="N517" s="29">
        <f>F517*'Control Panel'!$G$32*'Control Panel'!$G$37</f>
        <v>0</v>
      </c>
      <c r="O517" s="29">
        <f>G517*'Control Panel'!$G$33*'Control Panel'!$G$37</f>
        <v>0</v>
      </c>
      <c r="P517" s="36"/>
    </row>
    <row r="518" spans="1:16" ht="15.75" hidden="1" customHeight="1" thickBot="1" x14ac:dyDescent="0.3">
      <c r="B518" s="287"/>
      <c r="D518" s="70" t="str">
        <f>'Control Panel'!$E$38</f>
        <v>Third Party</v>
      </c>
      <c r="E518" s="81">
        <f>COUNTIFS('Module 40'!$C:$C,'Control Panel'!$F$31,'Module 40'!$AB:$AB,'Control Panel'!$F$38)</f>
        <v>0</v>
      </c>
      <c r="F518" s="82">
        <f>COUNTIFS('Module 40'!$C:$C,'Control Panel'!$F$32,'Module 40'!$AB:$AB,'Control Panel'!$F$38)</f>
        <v>0</v>
      </c>
      <c r="G518" s="83">
        <f>COUNTIFS('Module 40'!$C:$C,'Control Panel'!$F$33,'Module 40'!$AB:$AB,'Control Panel'!$F$38)</f>
        <v>0</v>
      </c>
      <c r="H518" s="71">
        <f t="shared" si="84"/>
        <v>0</v>
      </c>
      <c r="I518" s="136">
        <f>COUNTIFS('Module 40'!$G:$G,"&lt;&gt;",'Module 40'!$AB:$AB,'Control Panel'!$F$38)</f>
        <v>0</v>
      </c>
      <c r="J518" s="129"/>
      <c r="L518" s="37" t="str">
        <f>'Control Panel'!$F$38</f>
        <v>T</v>
      </c>
      <c r="M518" s="29">
        <f>E518*'Control Panel'!$G$31*'Control Panel'!$G$38</f>
        <v>0</v>
      </c>
      <c r="N518" s="29">
        <f>F518*'Control Panel'!$G$32*'Control Panel'!$G$38</f>
        <v>0</v>
      </c>
      <c r="O518" s="29">
        <f>G518*'Control Panel'!$G$33*'Control Panel'!$G$38</f>
        <v>0</v>
      </c>
      <c r="P518" s="36"/>
    </row>
    <row r="519" spans="1:16" ht="15.75" hidden="1" customHeight="1" thickBot="1" x14ac:dyDescent="0.3">
      <c r="A519" s="21" t="s">
        <v>236</v>
      </c>
      <c r="B519" s="150"/>
      <c r="D519" s="73" t="str">
        <f>'Control Panel'!$E$39</f>
        <v>Modification</v>
      </c>
      <c r="E519" s="78">
        <f>COUNTIFS('Module 40'!$C:$C,'Control Panel'!$F$31,'Module 40'!$AB:$AB,'Control Panel'!$F$39)</f>
        <v>0</v>
      </c>
      <c r="F519" s="79">
        <f>COUNTIFS('Module 40'!$C:$C,'Control Panel'!$F$32,'Module 40'!$AB:$AB,'Control Panel'!$F$39)</f>
        <v>0</v>
      </c>
      <c r="G519" s="80">
        <f>COUNTIFS('Module 40'!$C:$C,'Control Panel'!$F$33,'Module 40'!$AB:$AB,'Control Panel'!$F$39)</f>
        <v>0</v>
      </c>
      <c r="H519" s="69">
        <f t="shared" si="84"/>
        <v>0</v>
      </c>
      <c r="I519" s="137">
        <f>COUNTIFS('Module 40'!$G:$G,"&lt;&gt;",'Module 40'!$AB:$AB,'Control Panel'!$F$39)</f>
        <v>0</v>
      </c>
      <c r="J519" s="129"/>
      <c r="L519" s="37" t="str">
        <f>'Control Panel'!$F$39</f>
        <v>M</v>
      </c>
      <c r="M519" s="29">
        <f>E519*'Control Panel'!$G$31*'Control Panel'!$G$39</f>
        <v>0</v>
      </c>
      <c r="N519" s="29">
        <f>F519*'Control Panel'!$G$32*'Control Panel'!$G$39</f>
        <v>0</v>
      </c>
      <c r="O519" s="29">
        <f>G519*'Control Panel'!$G$33*'Control Panel'!$G$39</f>
        <v>0</v>
      </c>
      <c r="P519" s="36"/>
    </row>
    <row r="520" spans="1:16" ht="15.75" hidden="1" customHeight="1" thickBot="1" x14ac:dyDescent="0.3">
      <c r="A520" s="22" t="s">
        <v>237</v>
      </c>
      <c r="B520" s="151"/>
      <c r="D520" s="74" t="str">
        <f>'Control Panel'!$E$40</f>
        <v>Future</v>
      </c>
      <c r="E520" s="81">
        <f>COUNTIFS('Module 40'!$C:$C,'Control Panel'!$F$31,'Module 40'!$AB:$AB,'Control Panel'!$F$40)</f>
        <v>0</v>
      </c>
      <c r="F520" s="82">
        <f>COUNTIFS('Module 40'!$C:$C,'Control Panel'!$F$32,'Module 40'!$AB:$AB,'Control Panel'!$F$40)</f>
        <v>0</v>
      </c>
      <c r="G520" s="83">
        <f>COUNTIFS('Module 40'!$C:$C,'Control Panel'!$F$33,'Module 40'!$AB:$AB,'Control Panel'!$F$40)</f>
        <v>0</v>
      </c>
      <c r="H520" s="71">
        <f t="shared" si="84"/>
        <v>0</v>
      </c>
      <c r="I520" s="136">
        <f>COUNTIFS('Module 40'!$G:$G,"&lt;&gt;",'Module 40'!$AB:$AB,'Control Panel'!$F$40)</f>
        <v>0</v>
      </c>
      <c r="J520" s="129"/>
      <c r="L520" s="37" t="str">
        <f>'Control Panel'!$F$40</f>
        <v>F</v>
      </c>
      <c r="M520" s="29">
        <f>E520*'Control Panel'!$G$31*'Control Panel'!$G$40</f>
        <v>0</v>
      </c>
      <c r="N520" s="29">
        <f>F520*'Control Panel'!$G$32*'Control Panel'!$G$40</f>
        <v>0</v>
      </c>
      <c r="O520" s="29">
        <f>G520*'Control Panel'!$G$33*'Control Panel'!$G$40</f>
        <v>0</v>
      </c>
      <c r="P520" s="36"/>
    </row>
    <row r="521" spans="1:16" ht="15.75" hidden="1" customHeight="1" thickBot="1" x14ac:dyDescent="0.3">
      <c r="A521" s="25" t="str">
        <f>IF('Module 30'!$AC$12&gt;0,"Yes","No")</f>
        <v>No</v>
      </c>
      <c r="B521" s="152">
        <f>IF(A521="Yes",1,0)</f>
        <v>0</v>
      </c>
      <c r="D521" s="87" t="str">
        <f>'Control Panel'!$E$41</f>
        <v>Not Available</v>
      </c>
      <c r="E521" s="78">
        <f>COUNTIFS('Module 40'!$C:$C,'Control Panel'!$F$31,'Module 40'!$AB:$AB,'Control Panel'!$F$41)</f>
        <v>0</v>
      </c>
      <c r="F521" s="79">
        <f>COUNTIFS('Module 40'!$C:$C,'Control Panel'!$F$32,'Module 40'!$AB:$AB,'Control Panel'!$F$41)</f>
        <v>0</v>
      </c>
      <c r="G521" s="80">
        <f>COUNTIFS('Module 40'!$C:$C,'Control Panel'!$F$33,'Module 40'!$AB:$AB,'Control Panel'!$F$41)</f>
        <v>0</v>
      </c>
      <c r="H521" s="69">
        <f t="shared" si="84"/>
        <v>0</v>
      </c>
      <c r="I521" s="137">
        <f>COUNTIFS('Module 40'!$G:$G,"&lt;&gt;",'Module 40'!$AB:$AB,'Control Panel'!$F$41)</f>
        <v>0</v>
      </c>
      <c r="J521" s="129"/>
      <c r="L521" s="37" t="str">
        <f>'Control Panel'!$F$41</f>
        <v>N</v>
      </c>
      <c r="M521" s="29">
        <f>E521*'Control Panel'!$G$31*'Control Panel'!$G$41</f>
        <v>0</v>
      </c>
      <c r="N521" s="29">
        <f>F521*'Control Panel'!$G$32*'Control Panel'!$G$41</f>
        <v>0</v>
      </c>
      <c r="O521" s="29">
        <f>G521*'Control Panel'!$G$33*'Control Panel'!$G$41</f>
        <v>0</v>
      </c>
      <c r="P521" s="36"/>
    </row>
    <row r="522" spans="1:16" ht="15.75" hidden="1" customHeight="1" thickBot="1" x14ac:dyDescent="0.3">
      <c r="B522" s="287"/>
      <c r="D522" s="84" t="str">
        <f>$D$93</f>
        <v>Total:</v>
      </c>
      <c r="E522" s="85">
        <f>SUM(E516:E521)</f>
        <v>0</v>
      </c>
      <c r="F522" s="85">
        <f>SUM(F516:F521)</f>
        <v>0</v>
      </c>
      <c r="G522" s="85">
        <f>SUM(G516:G521)</f>
        <v>0</v>
      </c>
      <c r="H522" s="86">
        <f>SUM(H516:H521)</f>
        <v>0</v>
      </c>
      <c r="I522" s="86">
        <f>SUM(I516:I521)</f>
        <v>0</v>
      </c>
      <c r="J522" s="154"/>
      <c r="L522" s="37" t="str">
        <f>D522</f>
        <v>Total:</v>
      </c>
      <c r="M522" s="29">
        <f>SUM(M516:M521)</f>
        <v>0</v>
      </c>
      <c r="N522" s="29">
        <f>SUM(N516:N521)</f>
        <v>0</v>
      </c>
      <c r="O522" s="29">
        <f>SUM(O516:O521)</f>
        <v>0</v>
      </c>
      <c r="P522" s="36"/>
    </row>
    <row r="523" spans="1:16" ht="15.75" hidden="1" customHeight="1" thickBot="1" x14ac:dyDescent="0.3">
      <c r="B523" s="287"/>
      <c r="D523" s="59"/>
      <c r="H523" s="4"/>
      <c r="L523" s="29" t="s">
        <v>239</v>
      </c>
      <c r="M523" s="38" t="str">
        <f t="shared" ref="M523:O523" si="85">IF(M515=0,"NA",M522/M515)</f>
        <v>NA</v>
      </c>
      <c r="N523" s="38" t="str">
        <f t="shared" si="85"/>
        <v>NA</v>
      </c>
      <c r="O523" s="38" t="str">
        <f t="shared" si="85"/>
        <v>NA</v>
      </c>
      <c r="P523" s="36"/>
    </row>
    <row r="524" spans="1:16" ht="15.75" hidden="1" customHeight="1" thickBot="1" x14ac:dyDescent="0.3">
      <c r="B524" s="287"/>
      <c r="D524" s="397" t="str">
        <f>'Control Panel'!F87&amp;" - "&amp;'Control Panel'!E87</f>
        <v>4.42 - Module 41</v>
      </c>
      <c r="E524" s="398"/>
      <c r="F524" s="398"/>
      <c r="G524" s="19"/>
      <c r="H524" s="19"/>
      <c r="I524" s="19" t="str">
        <f>$I$84</f>
        <v xml:space="preserve">Overall Compliance: </v>
      </c>
      <c r="J524" s="20" t="str">
        <f>IF(SUM(M533:O533)=0,"N/A",SUM(M533:O533)/SUM(M526:O526))</f>
        <v>N/A</v>
      </c>
      <c r="L524" s="29"/>
      <c r="M524" s="29"/>
      <c r="N524" s="29"/>
      <c r="O524" s="29"/>
      <c r="P524" s="36"/>
    </row>
    <row r="525" spans="1:16" ht="15.75" hidden="1" customHeight="1" thickBot="1" x14ac:dyDescent="0.3">
      <c r="B525" s="287"/>
      <c r="D525" s="399" t="str">
        <f>$D$85</f>
        <v>Availability</v>
      </c>
      <c r="E525" s="401" t="str">
        <f>$E$85</f>
        <v>Priority</v>
      </c>
      <c r="F525" s="401"/>
      <c r="G525" s="401"/>
      <c r="H525" s="402" t="str">
        <f>$H$85</f>
        <v>Total</v>
      </c>
      <c r="I525" s="404" t="str">
        <f>$I$85</f>
        <v>Comments</v>
      </c>
      <c r="J525" s="417" t="str">
        <f>$J$85</f>
        <v>Availability by Type</v>
      </c>
      <c r="L525" s="29"/>
      <c r="M525" s="37" t="str">
        <f>'Control Panel'!$F$31</f>
        <v>R</v>
      </c>
      <c r="N525" s="37" t="str">
        <f>'Control Panel'!$F$32</f>
        <v>D</v>
      </c>
      <c r="O525" s="37" t="str">
        <f>'Control Panel'!$F$33</f>
        <v>O</v>
      </c>
      <c r="P525" s="36"/>
    </row>
    <row r="526" spans="1:16" ht="15.75" hidden="1" customHeight="1" thickBot="1" x14ac:dyDescent="0.3">
      <c r="B526" s="287"/>
      <c r="D526" s="400"/>
      <c r="E526" s="75" t="str">
        <f>'Control Panel'!$E$31</f>
        <v>Required</v>
      </c>
      <c r="F526" s="76" t="str">
        <f>'Control Panel'!$E$32</f>
        <v>Desired</v>
      </c>
      <c r="G526" s="77" t="str">
        <f>'Control Panel'!$E$33</f>
        <v>Optional</v>
      </c>
      <c r="H526" s="403"/>
      <c r="I526" s="405"/>
      <c r="J526" s="418"/>
      <c r="L526" s="37" t="s">
        <v>235</v>
      </c>
      <c r="M526" s="29">
        <f>E533*'Control Panel'!$G$31*'Control Panel'!$G$36</f>
        <v>0</v>
      </c>
      <c r="N526" s="29">
        <f>F533*'Control Panel'!$G$32*'Control Panel'!$G$36</f>
        <v>0</v>
      </c>
      <c r="O526" s="29">
        <f>G533*'Control Panel'!$G$33*'Control Panel'!$G$36</f>
        <v>0</v>
      </c>
      <c r="P526" s="36"/>
    </row>
    <row r="527" spans="1:16" ht="15.75" hidden="1" customHeight="1" thickBot="1" x14ac:dyDescent="0.3">
      <c r="B527" s="287"/>
      <c r="D527" s="88" t="str">
        <f>'Control Panel'!$E$36</f>
        <v>Yes</v>
      </c>
      <c r="E527" s="81">
        <f>COUNTIFS('Module 41'!$C:$C,'Control Panel'!$F$31,'Module 41'!$AB:$AB,'Control Panel'!$F$36)</f>
        <v>0</v>
      </c>
      <c r="F527" s="82">
        <f>COUNTIFS('Module 41'!$C:$C,'Control Panel'!$F$32,'Module 41'!$AB:$AB,'Control Panel'!$F$36)</f>
        <v>0</v>
      </c>
      <c r="G527" s="83">
        <f>COUNTIFS('Module 41'!$C:$C,'Control Panel'!$F$33,'Module 41'!$AB:$AB,'Control Panel'!$F$36)</f>
        <v>0</v>
      </c>
      <c r="H527" s="71">
        <f>SUM(E527:G527)</f>
        <v>0</v>
      </c>
      <c r="I527" s="136">
        <f>COUNTIFS('Module 41'!$G:$G,"&lt;&gt;",'Module 41'!$AB:$AB,'Control Panel'!$F$36)</f>
        <v>0</v>
      </c>
      <c r="J527" s="72"/>
      <c r="L527" s="37" t="str">
        <f>'Control Panel'!$F$36</f>
        <v>Y</v>
      </c>
      <c r="M527" s="29">
        <f>E527*'Control Panel'!$G$31*'Control Panel'!$G$36</f>
        <v>0</v>
      </c>
      <c r="N527" s="29">
        <f>F527*'Control Panel'!$G$32*'Control Panel'!$G$36</f>
        <v>0</v>
      </c>
      <c r="O527" s="29">
        <f>G527*'Control Panel'!$G$33*'Control Panel'!$G$36</f>
        <v>0</v>
      </c>
      <c r="P527" s="36"/>
    </row>
    <row r="528" spans="1:16" ht="15.75" hidden="1" customHeight="1" thickBot="1" x14ac:dyDescent="0.3">
      <c r="B528" s="287"/>
      <c r="D528" s="68" t="str">
        <f>'Control Panel'!$E$37</f>
        <v>Reporting</v>
      </c>
      <c r="E528" s="78">
        <f>COUNTIFS('Module 41'!$C:$C,'Control Panel'!$F$31,'Module 41'!$AB:$AB,'Control Panel'!$F$37)</f>
        <v>0</v>
      </c>
      <c r="F528" s="79">
        <f>COUNTIFS('Module 41'!$C:$C,'Control Panel'!$F$32,'Module 41'!$AB:$AB,'Control Panel'!$F$37)</f>
        <v>0</v>
      </c>
      <c r="G528" s="80">
        <f>COUNTIFS('Module 41'!$C:$C,'Control Panel'!$F$33,'Module 41'!$AB:$AB,'Control Panel'!$F$37)</f>
        <v>0</v>
      </c>
      <c r="H528" s="69">
        <f t="shared" ref="H528:H532" si="86">SUM(E528:G528)</f>
        <v>0</v>
      </c>
      <c r="I528" s="137">
        <f>COUNTIFS('Module 41'!$G:$G,"&lt;&gt;",'Module 41'!$AB:$AB,'Control Panel'!$F$37)</f>
        <v>0</v>
      </c>
      <c r="J528" s="129"/>
      <c r="L528" s="37" t="str">
        <f>'Control Panel'!$F$37</f>
        <v>R</v>
      </c>
      <c r="M528" s="29">
        <f>E528*'Control Panel'!$G$31*'Control Panel'!$G$37</f>
        <v>0</v>
      </c>
      <c r="N528" s="29">
        <f>F528*'Control Panel'!$G$32*'Control Panel'!$G$37</f>
        <v>0</v>
      </c>
      <c r="O528" s="29">
        <f>G528*'Control Panel'!$G$33*'Control Panel'!$G$37</f>
        <v>0</v>
      </c>
      <c r="P528" s="36"/>
    </row>
    <row r="529" spans="1:16" ht="15.75" hidden="1" customHeight="1" thickBot="1" x14ac:dyDescent="0.3">
      <c r="B529" s="287"/>
      <c r="D529" s="70" t="str">
        <f>'Control Panel'!$E$38</f>
        <v>Third Party</v>
      </c>
      <c r="E529" s="81">
        <f>COUNTIFS('Module 41'!$C:$C,'Control Panel'!$F$31,'Module 41'!$AB:$AB,'Control Panel'!$F$38)</f>
        <v>0</v>
      </c>
      <c r="F529" s="82">
        <f>COUNTIFS('Module 41'!$C:$C,'Control Panel'!$F$32,'Module 41'!$AB:$AB,'Control Panel'!$F$38)</f>
        <v>0</v>
      </c>
      <c r="G529" s="83">
        <f>COUNTIFS('Module 41'!$C:$C,'Control Panel'!$F$33,'Module 41'!$AB:$AB,'Control Panel'!$F$38)</f>
        <v>0</v>
      </c>
      <c r="H529" s="71">
        <f t="shared" si="86"/>
        <v>0</v>
      </c>
      <c r="I529" s="136">
        <f>COUNTIFS('Module 41'!$G:$G,"&lt;&gt;",'Module 41'!$AB:$AB,'Control Panel'!$F$38)</f>
        <v>0</v>
      </c>
      <c r="J529" s="129"/>
      <c r="L529" s="37" t="str">
        <f>'Control Panel'!$F$38</f>
        <v>T</v>
      </c>
      <c r="M529" s="29">
        <f>E529*'Control Panel'!$G$31*'Control Panel'!$G$38</f>
        <v>0</v>
      </c>
      <c r="N529" s="29">
        <f>F529*'Control Panel'!$G$32*'Control Panel'!$G$38</f>
        <v>0</v>
      </c>
      <c r="O529" s="29">
        <f>G529*'Control Panel'!$G$33*'Control Panel'!$G$38</f>
        <v>0</v>
      </c>
      <c r="P529" s="36"/>
    </row>
    <row r="530" spans="1:16" ht="15.75" hidden="1" customHeight="1" thickBot="1" x14ac:dyDescent="0.3">
      <c r="A530" s="21" t="s">
        <v>236</v>
      </c>
      <c r="B530" s="150"/>
      <c r="D530" s="73" t="str">
        <f>'Control Panel'!$E$39</f>
        <v>Modification</v>
      </c>
      <c r="E530" s="78">
        <f>COUNTIFS('Module 41'!$C:$C,'Control Panel'!$F$31,'Module 41'!$AB:$AB,'Control Panel'!$F$39)</f>
        <v>0</v>
      </c>
      <c r="F530" s="79">
        <f>COUNTIFS('Module 41'!$C:$C,'Control Panel'!$F$32,'Module 41'!$AB:$AB,'Control Panel'!$F$39)</f>
        <v>0</v>
      </c>
      <c r="G530" s="80">
        <f>COUNTIFS('Module 41'!$C:$C,'Control Panel'!$F$33,'Module 41'!$AB:$AB,'Control Panel'!$F$39)</f>
        <v>0</v>
      </c>
      <c r="H530" s="69">
        <f t="shared" si="86"/>
        <v>0</v>
      </c>
      <c r="I530" s="137">
        <f>COUNTIFS('Module 41'!$G:$G,"&lt;&gt;",'Module 41'!$AB:$AB,'Control Panel'!$F$39)</f>
        <v>0</v>
      </c>
      <c r="J530" s="129"/>
      <c r="L530" s="37" t="str">
        <f>'Control Panel'!$F$39</f>
        <v>M</v>
      </c>
      <c r="M530" s="29">
        <f>E530*'Control Panel'!$G$31*'Control Panel'!$G$39</f>
        <v>0</v>
      </c>
      <c r="N530" s="29">
        <f>F530*'Control Panel'!$G$32*'Control Panel'!$G$39</f>
        <v>0</v>
      </c>
      <c r="O530" s="29">
        <f>G530*'Control Panel'!$G$33*'Control Panel'!$G$39</f>
        <v>0</v>
      </c>
      <c r="P530" s="36"/>
    </row>
    <row r="531" spans="1:16" ht="15.75" hidden="1" customHeight="1" thickBot="1" x14ac:dyDescent="0.3">
      <c r="A531" s="22" t="s">
        <v>237</v>
      </c>
      <c r="B531" s="151"/>
      <c r="D531" s="74" t="str">
        <f>'Control Panel'!$E$40</f>
        <v>Future</v>
      </c>
      <c r="E531" s="81">
        <f>COUNTIFS('Module 41'!$C:$C,'Control Panel'!$F$31,'Module 41'!$AB:$AB,'Control Panel'!$F$40)</f>
        <v>0</v>
      </c>
      <c r="F531" s="82">
        <f>COUNTIFS('Module 41'!$C:$C,'Control Panel'!$F$32,'Module 41'!$AB:$AB,'Control Panel'!$F$40)</f>
        <v>0</v>
      </c>
      <c r="G531" s="83">
        <f>COUNTIFS('Module 41'!$C:$C,'Control Panel'!$F$33,'Module 41'!$AB:$AB,'Control Panel'!$F$40)</f>
        <v>0</v>
      </c>
      <c r="H531" s="71">
        <f t="shared" si="86"/>
        <v>0</v>
      </c>
      <c r="I531" s="136">
        <f>COUNTIFS('Module 41'!$G:$G,"&lt;&gt;",'Module 41'!$AB:$AB,'Control Panel'!$F$40)</f>
        <v>0</v>
      </c>
      <c r="J531" s="129"/>
      <c r="L531" s="37" t="str">
        <f>'Control Panel'!$F$40</f>
        <v>F</v>
      </c>
      <c r="M531" s="29">
        <f>E531*'Control Panel'!$G$31*'Control Panel'!$G$40</f>
        <v>0</v>
      </c>
      <c r="N531" s="29">
        <f>F531*'Control Panel'!$G$32*'Control Panel'!$G$40</f>
        <v>0</v>
      </c>
      <c r="O531" s="29">
        <f>G531*'Control Panel'!$G$33*'Control Panel'!$G$40</f>
        <v>0</v>
      </c>
      <c r="P531" s="36"/>
    </row>
    <row r="532" spans="1:16" ht="15.75" hidden="1" customHeight="1" thickBot="1" x14ac:dyDescent="0.3">
      <c r="A532" s="25" t="str">
        <f>IF('Module 30'!$AC$12&gt;0,"Yes","No")</f>
        <v>No</v>
      </c>
      <c r="B532" s="152">
        <f>IF(A532="Yes",1,0)</f>
        <v>0</v>
      </c>
      <c r="D532" s="87" t="str">
        <f>'Control Panel'!$E$41</f>
        <v>Not Available</v>
      </c>
      <c r="E532" s="78">
        <f>COUNTIFS('Module 41'!$C:$C,'Control Panel'!$F$31,'Module 41'!$AB:$AB,'Control Panel'!$F$41)</f>
        <v>0</v>
      </c>
      <c r="F532" s="79">
        <f>COUNTIFS('Module 41'!$C:$C,'Control Panel'!$F$32,'Module 41'!$AB:$AB,'Control Panel'!$F$41)</f>
        <v>0</v>
      </c>
      <c r="G532" s="80">
        <f>COUNTIFS('Module 41'!$C:$C,'Control Panel'!$F$33,'Module 41'!$AB:$AB,'Control Panel'!$F$41)</f>
        <v>0</v>
      </c>
      <c r="H532" s="69">
        <f t="shared" si="86"/>
        <v>0</v>
      </c>
      <c r="I532" s="137">
        <f>COUNTIFS('Module 41'!$G:$G,"&lt;&gt;",'Module 41'!$AB:$AB,'Control Panel'!$F$41)</f>
        <v>0</v>
      </c>
      <c r="J532" s="129"/>
      <c r="L532" s="37" t="str">
        <f>'Control Panel'!$F$41</f>
        <v>N</v>
      </c>
      <c r="M532" s="29">
        <f>E532*'Control Panel'!$G$31*'Control Panel'!$G$41</f>
        <v>0</v>
      </c>
      <c r="N532" s="29">
        <f>F532*'Control Panel'!$G$32*'Control Panel'!$G$41</f>
        <v>0</v>
      </c>
      <c r="O532" s="29">
        <f>G532*'Control Panel'!$G$33*'Control Panel'!$G$41</f>
        <v>0</v>
      </c>
      <c r="P532" s="36"/>
    </row>
    <row r="533" spans="1:16" ht="15.75" hidden="1" customHeight="1" thickBot="1" x14ac:dyDescent="0.3">
      <c r="B533" s="287"/>
      <c r="D533" s="84" t="str">
        <f>$D$93</f>
        <v>Total:</v>
      </c>
      <c r="E533" s="85">
        <f>SUM(E527:E532)</f>
        <v>0</v>
      </c>
      <c r="F533" s="85">
        <f>SUM(F527:F532)</f>
        <v>0</v>
      </c>
      <c r="G533" s="85">
        <f>SUM(G527:G532)</f>
        <v>0</v>
      </c>
      <c r="H533" s="86">
        <f>SUM(H527:H532)</f>
        <v>0</v>
      </c>
      <c r="I533" s="86">
        <f>SUM(I527:I532)</f>
        <v>0</v>
      </c>
      <c r="J533" s="154"/>
      <c r="L533" s="37" t="str">
        <f>D533</f>
        <v>Total:</v>
      </c>
      <c r="M533" s="29">
        <f>SUM(M527:M532)</f>
        <v>0</v>
      </c>
      <c r="N533" s="29">
        <f>SUM(N527:N532)</f>
        <v>0</v>
      </c>
      <c r="O533" s="29">
        <f>SUM(O527:O532)</f>
        <v>0</v>
      </c>
      <c r="P533" s="36"/>
    </row>
    <row r="534" spans="1:16" ht="15.75" hidden="1" customHeight="1" thickBot="1" x14ac:dyDescent="0.3">
      <c r="B534" s="287"/>
      <c r="D534" s="59"/>
      <c r="H534" s="4"/>
      <c r="L534" s="29" t="s">
        <v>239</v>
      </c>
      <c r="M534" s="38" t="str">
        <f t="shared" ref="M534:O534" si="87">IF(M526=0,"NA",M533/M526)</f>
        <v>NA</v>
      </c>
      <c r="N534" s="38" t="str">
        <f t="shared" si="87"/>
        <v>NA</v>
      </c>
      <c r="O534" s="38" t="str">
        <f t="shared" si="87"/>
        <v>NA</v>
      </c>
      <c r="P534" s="36"/>
    </row>
    <row r="535" spans="1:16" ht="15.75" hidden="1" customHeight="1" thickBot="1" x14ac:dyDescent="0.3">
      <c r="B535" s="287"/>
      <c r="D535" s="397" t="str">
        <f>'Control Panel'!F88&amp;" - "&amp;'Control Panel'!E88</f>
        <v>4.43 - Module 42</v>
      </c>
      <c r="E535" s="398"/>
      <c r="F535" s="398"/>
      <c r="G535" s="19"/>
      <c r="H535" s="19"/>
      <c r="I535" s="19" t="str">
        <f>$I$84</f>
        <v xml:space="preserve">Overall Compliance: </v>
      </c>
      <c r="J535" s="20" t="str">
        <f>IF(SUM(M544:O544)=0,"N/A",SUM(M544:O544)/SUM(M537:O537))</f>
        <v>N/A</v>
      </c>
      <c r="L535" s="29"/>
      <c r="M535" s="29"/>
      <c r="N535" s="29"/>
      <c r="O535" s="29"/>
      <c r="P535" s="36"/>
    </row>
    <row r="536" spans="1:16" ht="15.75" hidden="1" customHeight="1" thickBot="1" x14ac:dyDescent="0.3">
      <c r="B536" s="287"/>
      <c r="D536" s="399" t="str">
        <f>$D$85</f>
        <v>Availability</v>
      </c>
      <c r="E536" s="401" t="str">
        <f>$E$85</f>
        <v>Priority</v>
      </c>
      <c r="F536" s="401"/>
      <c r="G536" s="401"/>
      <c r="H536" s="402" t="str">
        <f>$H$85</f>
        <v>Total</v>
      </c>
      <c r="I536" s="404" t="str">
        <f>$I$85</f>
        <v>Comments</v>
      </c>
      <c r="J536" s="417" t="str">
        <f>$J$85</f>
        <v>Availability by Type</v>
      </c>
      <c r="L536" s="29"/>
      <c r="M536" s="37" t="str">
        <f>'Control Panel'!$F$31</f>
        <v>R</v>
      </c>
      <c r="N536" s="37" t="str">
        <f>'Control Panel'!$F$32</f>
        <v>D</v>
      </c>
      <c r="O536" s="37" t="str">
        <f>'Control Panel'!$F$33</f>
        <v>O</v>
      </c>
      <c r="P536" s="36"/>
    </row>
    <row r="537" spans="1:16" ht="15.75" hidden="1" customHeight="1" thickBot="1" x14ac:dyDescent="0.3">
      <c r="B537" s="287"/>
      <c r="D537" s="400"/>
      <c r="E537" s="75" t="str">
        <f>'Control Panel'!$E$31</f>
        <v>Required</v>
      </c>
      <c r="F537" s="76" t="str">
        <f>'Control Panel'!$E$32</f>
        <v>Desired</v>
      </c>
      <c r="G537" s="77" t="str">
        <f>'Control Panel'!$E$33</f>
        <v>Optional</v>
      </c>
      <c r="H537" s="403"/>
      <c r="I537" s="405"/>
      <c r="J537" s="418"/>
      <c r="L537" s="37" t="s">
        <v>235</v>
      </c>
      <c r="M537" s="29">
        <f>E544*'Control Panel'!$G$31*'Control Panel'!$G$36</f>
        <v>0</v>
      </c>
      <c r="N537" s="29">
        <f>F544*'Control Panel'!$G$32*'Control Panel'!$G$36</f>
        <v>0</v>
      </c>
      <c r="O537" s="29">
        <f>G544*'Control Panel'!$G$33*'Control Panel'!$G$36</f>
        <v>0</v>
      </c>
      <c r="P537" s="36"/>
    </row>
    <row r="538" spans="1:16" ht="15.75" hidden="1" customHeight="1" thickBot="1" x14ac:dyDescent="0.3">
      <c r="B538" s="287"/>
      <c r="D538" s="88" t="str">
        <f>'Control Panel'!$E$36</f>
        <v>Yes</v>
      </c>
      <c r="E538" s="81">
        <f>COUNTIFS('Module 42'!$C:$C,'Control Panel'!$F$31,'Module 42'!$AB:$AB,'Control Panel'!$F$36)</f>
        <v>0</v>
      </c>
      <c r="F538" s="82">
        <f>COUNTIFS('Module 42'!$C:$C,'Control Panel'!$F$32,'Module 42'!$AB:$AB,'Control Panel'!$F$36)</f>
        <v>0</v>
      </c>
      <c r="G538" s="83">
        <f>COUNTIFS('Module 42'!$C:$C,'Control Panel'!$F$33,'Module 42'!$AB:$AB,'Control Panel'!$F$36)</f>
        <v>0</v>
      </c>
      <c r="H538" s="71">
        <f>SUM(E538:G538)</f>
        <v>0</v>
      </c>
      <c r="I538" s="136">
        <f>COUNTIFS('Module 42'!$G:$G,"&lt;&gt;",'Module 42'!$AB:$AB,'Control Panel'!$F$36)</f>
        <v>0</v>
      </c>
      <c r="J538" s="72"/>
      <c r="L538" s="37" t="str">
        <f>'Control Panel'!$F$36</f>
        <v>Y</v>
      </c>
      <c r="M538" s="29">
        <f>E538*'Control Panel'!$G$31*'Control Panel'!$G$36</f>
        <v>0</v>
      </c>
      <c r="N538" s="29">
        <f>F538*'Control Panel'!$G$32*'Control Panel'!$G$36</f>
        <v>0</v>
      </c>
      <c r="O538" s="29">
        <f>G538*'Control Panel'!$G$33*'Control Panel'!$G$36</f>
        <v>0</v>
      </c>
      <c r="P538" s="36"/>
    </row>
    <row r="539" spans="1:16" ht="15.75" hidden="1" customHeight="1" thickBot="1" x14ac:dyDescent="0.3">
      <c r="B539" s="287"/>
      <c r="D539" s="68" t="str">
        <f>'Control Panel'!$E$37</f>
        <v>Reporting</v>
      </c>
      <c r="E539" s="78">
        <f>COUNTIFS('Module 42'!$C:$C,'Control Panel'!$F$31,'Module 42'!$AB:$AB,'Control Panel'!$F$37)</f>
        <v>0</v>
      </c>
      <c r="F539" s="79">
        <f>COUNTIFS('Module 42'!$C:$C,'Control Panel'!$F$32,'Module 42'!$AB:$AB,'Control Panel'!$F$37)</f>
        <v>0</v>
      </c>
      <c r="G539" s="80">
        <f>COUNTIFS('Module 42'!$C:$C,'Control Panel'!$F$33,'Module 42'!$AB:$AB,'Control Panel'!$F$37)</f>
        <v>0</v>
      </c>
      <c r="H539" s="69">
        <f t="shared" ref="H539:H543" si="88">SUM(E539:G539)</f>
        <v>0</v>
      </c>
      <c r="I539" s="137">
        <f>COUNTIFS('Module 42'!$G:$G,"&lt;&gt;",'Module 42'!$AB:$AB,'Control Panel'!$F$37)</f>
        <v>0</v>
      </c>
      <c r="J539" s="129"/>
      <c r="L539" s="37" t="str">
        <f>'Control Panel'!$F$37</f>
        <v>R</v>
      </c>
      <c r="M539" s="29">
        <f>E539*'Control Panel'!$G$31*'Control Panel'!$G$37</f>
        <v>0</v>
      </c>
      <c r="N539" s="29">
        <f>F539*'Control Panel'!$G$32*'Control Panel'!$G$37</f>
        <v>0</v>
      </c>
      <c r="O539" s="29">
        <f>G539*'Control Panel'!$G$33*'Control Panel'!$G$37</f>
        <v>0</v>
      </c>
      <c r="P539" s="36"/>
    </row>
    <row r="540" spans="1:16" ht="15.75" hidden="1" customHeight="1" thickBot="1" x14ac:dyDescent="0.3">
      <c r="B540" s="287"/>
      <c r="D540" s="70" t="str">
        <f>'Control Panel'!$E$38</f>
        <v>Third Party</v>
      </c>
      <c r="E540" s="81">
        <f>COUNTIFS('Module 42'!$C:$C,'Control Panel'!$F$31,'Module 42'!$AB:$AB,'Control Panel'!$F$38)</f>
        <v>0</v>
      </c>
      <c r="F540" s="82">
        <f>COUNTIFS('Module 42'!$C:$C,'Control Panel'!$F$32,'Module 42'!$AB:$AB,'Control Panel'!$F$38)</f>
        <v>0</v>
      </c>
      <c r="G540" s="83">
        <f>COUNTIFS('Module 42'!$C:$C,'Control Panel'!$F$33,'Module 42'!$AB:$AB,'Control Panel'!$F$38)</f>
        <v>0</v>
      </c>
      <c r="H540" s="71">
        <f t="shared" si="88"/>
        <v>0</v>
      </c>
      <c r="I540" s="136">
        <f>COUNTIFS('Module 42'!$G:$G,"&lt;&gt;",'Module 42'!$AB:$AB,'Control Panel'!$F$38)</f>
        <v>0</v>
      </c>
      <c r="J540" s="129"/>
      <c r="L540" s="37" t="str">
        <f>'Control Panel'!$F$38</f>
        <v>T</v>
      </c>
      <c r="M540" s="29">
        <f>E540*'Control Panel'!$G$31*'Control Panel'!$G$38</f>
        <v>0</v>
      </c>
      <c r="N540" s="29">
        <f>F540*'Control Panel'!$G$32*'Control Panel'!$G$38</f>
        <v>0</v>
      </c>
      <c r="O540" s="29">
        <f>G540*'Control Panel'!$G$33*'Control Panel'!$G$38</f>
        <v>0</v>
      </c>
      <c r="P540" s="36"/>
    </row>
    <row r="541" spans="1:16" ht="15.75" hidden="1" customHeight="1" thickBot="1" x14ac:dyDescent="0.3">
      <c r="A541" s="21" t="s">
        <v>236</v>
      </c>
      <c r="B541" s="150"/>
      <c r="D541" s="73" t="str">
        <f>'Control Panel'!$E$39</f>
        <v>Modification</v>
      </c>
      <c r="E541" s="78">
        <f>COUNTIFS('Module 42'!$C:$C,'Control Panel'!$F$31,'Module 42'!$AB:$AB,'Control Panel'!$F$39)</f>
        <v>0</v>
      </c>
      <c r="F541" s="79">
        <f>COUNTIFS('Module 42'!$C:$C,'Control Panel'!$F$32,'Module 42'!$AB:$AB,'Control Panel'!$F$39)</f>
        <v>0</v>
      </c>
      <c r="G541" s="80">
        <f>COUNTIFS('Module 42'!$C:$C,'Control Panel'!$F$33,'Module 42'!$AB:$AB,'Control Panel'!$F$39)</f>
        <v>0</v>
      </c>
      <c r="H541" s="69">
        <f t="shared" si="88"/>
        <v>0</v>
      </c>
      <c r="I541" s="137">
        <f>COUNTIFS('Module 42'!$G:$G,"&lt;&gt;",'Module 42'!$AB:$AB,'Control Panel'!$F$39)</f>
        <v>0</v>
      </c>
      <c r="J541" s="129"/>
      <c r="L541" s="37" t="str">
        <f>'Control Panel'!$F$39</f>
        <v>M</v>
      </c>
      <c r="M541" s="29">
        <f>E541*'Control Panel'!$G$31*'Control Panel'!$G$39</f>
        <v>0</v>
      </c>
      <c r="N541" s="29">
        <f>F541*'Control Panel'!$G$32*'Control Panel'!$G$39</f>
        <v>0</v>
      </c>
      <c r="O541" s="29">
        <f>G541*'Control Panel'!$G$33*'Control Panel'!$G$39</f>
        <v>0</v>
      </c>
      <c r="P541" s="36"/>
    </row>
    <row r="542" spans="1:16" ht="15.75" hidden="1" customHeight="1" thickBot="1" x14ac:dyDescent="0.3">
      <c r="A542" s="22" t="s">
        <v>237</v>
      </c>
      <c r="B542" s="151"/>
      <c r="D542" s="74" t="str">
        <f>'Control Panel'!$E$40</f>
        <v>Future</v>
      </c>
      <c r="E542" s="81">
        <f>COUNTIFS('Module 42'!$C:$C,'Control Panel'!$F$31,'Module 42'!$AB:$AB,'Control Panel'!$F$40)</f>
        <v>0</v>
      </c>
      <c r="F542" s="82">
        <f>COUNTIFS('Module 42'!$C:$C,'Control Panel'!$F$32,'Module 42'!$AB:$AB,'Control Panel'!$F$40)</f>
        <v>0</v>
      </c>
      <c r="G542" s="83">
        <f>COUNTIFS('Module 42'!$C:$C,'Control Panel'!$F$33,'Module 42'!$AB:$AB,'Control Panel'!$F$40)</f>
        <v>0</v>
      </c>
      <c r="H542" s="71">
        <f t="shared" si="88"/>
        <v>0</v>
      </c>
      <c r="I542" s="136">
        <f>COUNTIFS('Module 42'!$G:$G,"&lt;&gt;",'Module 42'!$AB:$AB,'Control Panel'!$F$40)</f>
        <v>0</v>
      </c>
      <c r="J542" s="129"/>
      <c r="L542" s="37" t="str">
        <f>'Control Panel'!$F$40</f>
        <v>F</v>
      </c>
      <c r="M542" s="29">
        <f>E542*'Control Panel'!$G$31*'Control Panel'!$G$40</f>
        <v>0</v>
      </c>
      <c r="N542" s="29">
        <f>F542*'Control Panel'!$G$32*'Control Panel'!$G$40</f>
        <v>0</v>
      </c>
      <c r="O542" s="29">
        <f>G542*'Control Panel'!$G$33*'Control Panel'!$G$40</f>
        <v>0</v>
      </c>
      <c r="P542" s="36"/>
    </row>
    <row r="543" spans="1:16" ht="15.75" hidden="1" customHeight="1" thickBot="1" x14ac:dyDescent="0.3">
      <c r="A543" s="25" t="str">
        <f>IF('Module 30'!$AC$12&gt;0,"Yes","No")</f>
        <v>No</v>
      </c>
      <c r="B543" s="152">
        <f>IF(A543="Yes",1,0)</f>
        <v>0</v>
      </c>
      <c r="D543" s="87" t="str">
        <f>'Control Panel'!$E$41</f>
        <v>Not Available</v>
      </c>
      <c r="E543" s="78">
        <f>COUNTIFS('Module 42'!$C:$C,'Control Panel'!$F$31,'Module 42'!$AB:$AB,'Control Panel'!$F$41)</f>
        <v>0</v>
      </c>
      <c r="F543" s="79">
        <f>COUNTIFS('Module 42'!$C:$C,'Control Panel'!$F$32,'Module 42'!$AB:$AB,'Control Panel'!$F$41)</f>
        <v>0</v>
      </c>
      <c r="G543" s="80">
        <f>COUNTIFS('Module 42'!$C:$C,'Control Panel'!$F$33,'Module 42'!$AB:$AB,'Control Panel'!$F$41)</f>
        <v>0</v>
      </c>
      <c r="H543" s="69">
        <f t="shared" si="88"/>
        <v>0</v>
      </c>
      <c r="I543" s="137">
        <f>COUNTIFS('Module 42'!$G:$G,"&lt;&gt;",'Module 42'!$AB:$AB,'Control Panel'!$F$41)</f>
        <v>0</v>
      </c>
      <c r="J543" s="129"/>
      <c r="L543" s="37" t="str">
        <f>'Control Panel'!$F$41</f>
        <v>N</v>
      </c>
      <c r="M543" s="29">
        <f>E543*'Control Panel'!$G$31*'Control Panel'!$G$41</f>
        <v>0</v>
      </c>
      <c r="N543" s="29">
        <f>F543*'Control Panel'!$G$32*'Control Panel'!$G$41</f>
        <v>0</v>
      </c>
      <c r="O543" s="29">
        <f>G543*'Control Panel'!$G$33*'Control Panel'!$G$41</f>
        <v>0</v>
      </c>
      <c r="P543" s="36"/>
    </row>
    <row r="544" spans="1:16" ht="15.75" hidden="1" customHeight="1" thickBot="1" x14ac:dyDescent="0.3">
      <c r="B544" s="287"/>
      <c r="D544" s="84" t="str">
        <f>$D$93</f>
        <v>Total:</v>
      </c>
      <c r="E544" s="85">
        <f>SUM(E538:E543)</f>
        <v>0</v>
      </c>
      <c r="F544" s="85">
        <f>SUM(F538:F543)</f>
        <v>0</v>
      </c>
      <c r="G544" s="85">
        <f>SUM(G538:G543)</f>
        <v>0</v>
      </c>
      <c r="H544" s="86">
        <f>SUM(H538:H543)</f>
        <v>0</v>
      </c>
      <c r="I544" s="86">
        <f>SUM(I538:I543)</f>
        <v>0</v>
      </c>
      <c r="J544" s="154"/>
      <c r="L544" s="37" t="str">
        <f>D544</f>
        <v>Total:</v>
      </c>
      <c r="M544" s="29">
        <f>SUM(M538:M543)</f>
        <v>0</v>
      </c>
      <c r="N544" s="29">
        <f>SUM(N538:N543)</f>
        <v>0</v>
      </c>
      <c r="O544" s="29">
        <f>SUM(O538:O543)</f>
        <v>0</v>
      </c>
      <c r="P544" s="36"/>
    </row>
    <row r="545" spans="1:16" ht="15.75" hidden="1" customHeight="1" thickBot="1" x14ac:dyDescent="0.3">
      <c r="B545" s="287"/>
      <c r="D545" s="59"/>
      <c r="H545" s="4"/>
      <c r="L545" s="29" t="s">
        <v>239</v>
      </c>
      <c r="M545" s="38" t="str">
        <f t="shared" ref="M545:O545" si="89">IF(M537=0,"NA",M544/M537)</f>
        <v>NA</v>
      </c>
      <c r="N545" s="38" t="str">
        <f t="shared" si="89"/>
        <v>NA</v>
      </c>
      <c r="O545" s="38" t="str">
        <f t="shared" si="89"/>
        <v>NA</v>
      </c>
      <c r="P545" s="36"/>
    </row>
    <row r="546" spans="1:16" ht="15.75" hidden="1" customHeight="1" thickBot="1" x14ac:dyDescent="0.3">
      <c r="B546" s="287"/>
      <c r="D546" s="397" t="str">
        <f>'Control Panel'!F89&amp;" - "&amp;'Control Panel'!E89</f>
        <v>4.44 - Module 43</v>
      </c>
      <c r="E546" s="398"/>
      <c r="F546" s="398"/>
      <c r="G546" s="19"/>
      <c r="H546" s="19"/>
      <c r="I546" s="19" t="str">
        <f>$I$84</f>
        <v xml:space="preserve">Overall Compliance: </v>
      </c>
      <c r="J546" s="20" t="str">
        <f>IF(SUM(M555:O555)=0,"N/A",SUM(M555:O555)/SUM(M548:O548))</f>
        <v>N/A</v>
      </c>
      <c r="L546" s="29"/>
      <c r="M546" s="29"/>
      <c r="N546" s="29"/>
      <c r="O546" s="29"/>
      <c r="P546" s="36"/>
    </row>
    <row r="547" spans="1:16" ht="15.75" hidden="1" customHeight="1" thickBot="1" x14ac:dyDescent="0.3">
      <c r="B547" s="287"/>
      <c r="D547" s="399" t="str">
        <f>$D$85</f>
        <v>Availability</v>
      </c>
      <c r="E547" s="401" t="str">
        <f>$E$85</f>
        <v>Priority</v>
      </c>
      <c r="F547" s="401"/>
      <c r="G547" s="401"/>
      <c r="H547" s="402" t="str">
        <f>$H$85</f>
        <v>Total</v>
      </c>
      <c r="I547" s="404" t="str">
        <f>$I$85</f>
        <v>Comments</v>
      </c>
      <c r="J547" s="417" t="str">
        <f>$J$85</f>
        <v>Availability by Type</v>
      </c>
      <c r="L547" s="29"/>
      <c r="M547" s="37" t="str">
        <f>'Control Panel'!$F$31</f>
        <v>R</v>
      </c>
      <c r="N547" s="37" t="str">
        <f>'Control Panel'!$F$32</f>
        <v>D</v>
      </c>
      <c r="O547" s="37" t="str">
        <f>'Control Panel'!$F$33</f>
        <v>O</v>
      </c>
      <c r="P547" s="36"/>
    </row>
    <row r="548" spans="1:16" ht="15.75" hidden="1" customHeight="1" thickBot="1" x14ac:dyDescent="0.3">
      <c r="B548" s="287"/>
      <c r="D548" s="400"/>
      <c r="E548" s="75" t="str">
        <f>'Control Panel'!$E$31</f>
        <v>Required</v>
      </c>
      <c r="F548" s="76" t="str">
        <f>'Control Panel'!$E$32</f>
        <v>Desired</v>
      </c>
      <c r="G548" s="77" t="str">
        <f>'Control Panel'!$E$33</f>
        <v>Optional</v>
      </c>
      <c r="H548" s="403"/>
      <c r="I548" s="405"/>
      <c r="J548" s="418"/>
      <c r="L548" s="37" t="s">
        <v>235</v>
      </c>
      <c r="M548" s="29">
        <f>E555*'Control Panel'!$G$31*'Control Panel'!$G$36</f>
        <v>0</v>
      </c>
      <c r="N548" s="29">
        <f>F555*'Control Panel'!$G$32*'Control Panel'!$G$36</f>
        <v>0</v>
      </c>
      <c r="O548" s="29">
        <f>G555*'Control Panel'!$G$33*'Control Panel'!$G$36</f>
        <v>0</v>
      </c>
      <c r="P548" s="36"/>
    </row>
    <row r="549" spans="1:16" ht="15.75" hidden="1" customHeight="1" thickBot="1" x14ac:dyDescent="0.3">
      <c r="B549" s="287"/>
      <c r="D549" s="88" t="str">
        <f>'Control Panel'!$E$36</f>
        <v>Yes</v>
      </c>
      <c r="E549" s="81">
        <f>COUNTIFS('Module 43'!$C:$C,'Control Panel'!$F$31,'Module 43'!$AB:$AB,'Control Panel'!$F$36)</f>
        <v>0</v>
      </c>
      <c r="F549" s="82">
        <f>COUNTIFS('Module 43'!$C:$C,'Control Panel'!$F$32,'Module 43'!$AB:$AB,'Control Panel'!$F$36)</f>
        <v>0</v>
      </c>
      <c r="G549" s="83">
        <f>COUNTIFS('Module 43'!$C:$C,'Control Panel'!$F$33,'Module 43'!$AB:$AB,'Control Panel'!$F$36)</f>
        <v>0</v>
      </c>
      <c r="H549" s="71">
        <f>SUM(E549:G549)</f>
        <v>0</v>
      </c>
      <c r="I549" s="136">
        <f>COUNTIFS('Module 43'!$G:$G,"&lt;&gt;",'Module 43'!$AB:$AB,'Control Panel'!$F$36)</f>
        <v>0</v>
      </c>
      <c r="J549" s="72"/>
      <c r="L549" s="37" t="str">
        <f>'Control Panel'!$F$36</f>
        <v>Y</v>
      </c>
      <c r="M549" s="29">
        <f>E549*'Control Panel'!$G$31*'Control Panel'!$G$36</f>
        <v>0</v>
      </c>
      <c r="N549" s="29">
        <f>F549*'Control Panel'!$G$32*'Control Panel'!$G$36</f>
        <v>0</v>
      </c>
      <c r="O549" s="29">
        <f>G549*'Control Panel'!$G$33*'Control Panel'!$G$36</f>
        <v>0</v>
      </c>
      <c r="P549" s="36"/>
    </row>
    <row r="550" spans="1:16" ht="15.75" hidden="1" customHeight="1" thickBot="1" x14ac:dyDescent="0.3">
      <c r="B550" s="287"/>
      <c r="D550" s="68" t="str">
        <f>'Control Panel'!$E$37</f>
        <v>Reporting</v>
      </c>
      <c r="E550" s="78">
        <f>COUNTIFS('Module 43'!$C:$C,'Control Panel'!$F$31,'Module 43'!$AB:$AB,'Control Panel'!$F$37)</f>
        <v>0</v>
      </c>
      <c r="F550" s="79">
        <f>COUNTIFS('Module 43'!$C:$C,'Control Panel'!$F$32,'Module 43'!$AB:$AB,'Control Panel'!$F$37)</f>
        <v>0</v>
      </c>
      <c r="G550" s="80">
        <f>COUNTIFS('Module 43'!$C:$C,'Control Panel'!$F$33,'Module 43'!$AB:$AB,'Control Panel'!$F$37)</f>
        <v>0</v>
      </c>
      <c r="H550" s="69">
        <f t="shared" ref="H550:H554" si="90">SUM(E550:G550)</f>
        <v>0</v>
      </c>
      <c r="I550" s="137">
        <f>COUNTIFS('Module 43'!$G:$G,"&lt;&gt;",'Module 43'!$AB:$AB,'Control Panel'!$F$37)</f>
        <v>0</v>
      </c>
      <c r="J550" s="129"/>
      <c r="L550" s="37" t="str">
        <f>'Control Panel'!$F$37</f>
        <v>R</v>
      </c>
      <c r="M550" s="29">
        <f>E550*'Control Panel'!$G$31*'Control Panel'!$G$37</f>
        <v>0</v>
      </c>
      <c r="N550" s="29">
        <f>F550*'Control Panel'!$G$32*'Control Panel'!$G$37</f>
        <v>0</v>
      </c>
      <c r="O550" s="29">
        <f>G550*'Control Panel'!$G$33*'Control Panel'!$G$37</f>
        <v>0</v>
      </c>
      <c r="P550" s="36"/>
    </row>
    <row r="551" spans="1:16" ht="15.75" hidden="1" customHeight="1" thickBot="1" x14ac:dyDescent="0.3">
      <c r="B551" s="287"/>
      <c r="D551" s="70" t="str">
        <f>'Control Panel'!$E$38</f>
        <v>Third Party</v>
      </c>
      <c r="E551" s="81">
        <f>COUNTIFS('Module 43'!$C:$C,'Control Panel'!$F$31,'Module 43'!$AB:$AB,'Control Panel'!$F$38)</f>
        <v>0</v>
      </c>
      <c r="F551" s="82">
        <f>COUNTIFS('Module 43'!$C:$C,'Control Panel'!$F$32,'Module 43'!$AB:$AB,'Control Panel'!$F$38)</f>
        <v>0</v>
      </c>
      <c r="G551" s="83">
        <f>COUNTIFS('Module 43'!$C:$C,'Control Panel'!$F$33,'Module 43'!$AB:$AB,'Control Panel'!$F$38)</f>
        <v>0</v>
      </c>
      <c r="H551" s="71">
        <f t="shared" si="90"/>
        <v>0</v>
      </c>
      <c r="I551" s="136">
        <f>COUNTIFS('Module 43'!$G:$G,"&lt;&gt;",'Module 43'!$AB:$AB,'Control Panel'!$F$38)</f>
        <v>0</v>
      </c>
      <c r="J551" s="129"/>
      <c r="L551" s="37" t="str">
        <f>'Control Panel'!$F$38</f>
        <v>T</v>
      </c>
      <c r="M551" s="29">
        <f>E551*'Control Panel'!$G$31*'Control Panel'!$G$38</f>
        <v>0</v>
      </c>
      <c r="N551" s="29">
        <f>F551*'Control Panel'!$G$32*'Control Panel'!$G$38</f>
        <v>0</v>
      </c>
      <c r="O551" s="29">
        <f>G551*'Control Panel'!$G$33*'Control Panel'!$G$38</f>
        <v>0</v>
      </c>
      <c r="P551" s="36"/>
    </row>
    <row r="552" spans="1:16" ht="15.75" hidden="1" customHeight="1" thickBot="1" x14ac:dyDescent="0.3">
      <c r="A552" s="21" t="s">
        <v>236</v>
      </c>
      <c r="B552" s="150"/>
      <c r="D552" s="73" t="str">
        <f>'Control Panel'!$E$39</f>
        <v>Modification</v>
      </c>
      <c r="E552" s="78">
        <f>COUNTIFS('Module 43'!$C:$C,'Control Panel'!$F$31,'Module 43'!$AB:$AB,'Control Panel'!$F$39)</f>
        <v>0</v>
      </c>
      <c r="F552" s="79">
        <f>COUNTIFS('Module 43'!$C:$C,'Control Panel'!$F$32,'Module 43'!$AB:$AB,'Control Panel'!$F$39)</f>
        <v>0</v>
      </c>
      <c r="G552" s="80">
        <f>COUNTIFS('Module 43'!$C:$C,'Control Panel'!$F$33,'Module 43'!$AB:$AB,'Control Panel'!$F$39)</f>
        <v>0</v>
      </c>
      <c r="H552" s="69">
        <f t="shared" si="90"/>
        <v>0</v>
      </c>
      <c r="I552" s="137">
        <f>COUNTIFS('Module 43'!$G:$G,"&lt;&gt;",'Module 43'!$AB:$AB,'Control Panel'!$F$39)</f>
        <v>0</v>
      </c>
      <c r="J552" s="129"/>
      <c r="L552" s="37" t="str">
        <f>'Control Panel'!$F$39</f>
        <v>M</v>
      </c>
      <c r="M552" s="29">
        <f>E552*'Control Panel'!$G$31*'Control Panel'!$G$39</f>
        <v>0</v>
      </c>
      <c r="N552" s="29">
        <f>F552*'Control Panel'!$G$32*'Control Panel'!$G$39</f>
        <v>0</v>
      </c>
      <c r="O552" s="29">
        <f>G552*'Control Panel'!$G$33*'Control Panel'!$G$39</f>
        <v>0</v>
      </c>
      <c r="P552" s="36"/>
    </row>
    <row r="553" spans="1:16" ht="15.75" hidden="1" customHeight="1" thickBot="1" x14ac:dyDescent="0.3">
      <c r="A553" s="22" t="s">
        <v>237</v>
      </c>
      <c r="B553" s="151"/>
      <c r="D553" s="74" t="str">
        <f>'Control Panel'!$E$40</f>
        <v>Future</v>
      </c>
      <c r="E553" s="81">
        <f>COUNTIFS('Module 43'!$C:$C,'Control Panel'!$F$31,'Module 43'!$AB:$AB,'Control Panel'!$F$40)</f>
        <v>0</v>
      </c>
      <c r="F553" s="82">
        <f>COUNTIFS('Module 43'!$C:$C,'Control Panel'!$F$32,'Module 43'!$AB:$AB,'Control Panel'!$F$40)</f>
        <v>0</v>
      </c>
      <c r="G553" s="83">
        <f>COUNTIFS('Module 43'!$C:$C,'Control Panel'!$F$33,'Module 43'!$AB:$AB,'Control Panel'!$F$40)</f>
        <v>0</v>
      </c>
      <c r="H553" s="71">
        <f t="shared" si="90"/>
        <v>0</v>
      </c>
      <c r="I553" s="136">
        <f>COUNTIFS('Module 43'!$G:$G,"&lt;&gt;",'Module 43'!$AB:$AB,'Control Panel'!$F$40)</f>
        <v>0</v>
      </c>
      <c r="J553" s="129"/>
      <c r="L553" s="37" t="str">
        <f>'Control Panel'!$F$40</f>
        <v>F</v>
      </c>
      <c r="M553" s="29">
        <f>E553*'Control Panel'!$G$31*'Control Panel'!$G$40</f>
        <v>0</v>
      </c>
      <c r="N553" s="29">
        <f>F553*'Control Panel'!$G$32*'Control Panel'!$G$40</f>
        <v>0</v>
      </c>
      <c r="O553" s="29">
        <f>G553*'Control Panel'!$G$33*'Control Panel'!$G$40</f>
        <v>0</v>
      </c>
      <c r="P553" s="36"/>
    </row>
    <row r="554" spans="1:16" ht="15.75" hidden="1" customHeight="1" thickBot="1" x14ac:dyDescent="0.3">
      <c r="A554" s="25" t="str">
        <f>IF('Module 30'!$AC$12&gt;0,"Yes","No")</f>
        <v>No</v>
      </c>
      <c r="B554" s="152">
        <f>IF(A554="Yes",1,0)</f>
        <v>0</v>
      </c>
      <c r="D554" s="87" t="str">
        <f>'Control Panel'!$E$41</f>
        <v>Not Available</v>
      </c>
      <c r="E554" s="78">
        <f>COUNTIFS('Module 43'!$C:$C,'Control Panel'!$F$31,'Module 43'!$AB:$AB,'Control Panel'!$F$41)</f>
        <v>0</v>
      </c>
      <c r="F554" s="79">
        <f>COUNTIFS('Module 43'!$C:$C,'Control Panel'!$F$32,'Module 43'!$AB:$AB,'Control Panel'!$F$41)</f>
        <v>0</v>
      </c>
      <c r="G554" s="80">
        <f>COUNTIFS('Module 43'!$C:$C,'Control Panel'!$F$33,'Module 43'!$AB:$AB,'Control Panel'!$F$41)</f>
        <v>0</v>
      </c>
      <c r="H554" s="69">
        <f t="shared" si="90"/>
        <v>0</v>
      </c>
      <c r="I554" s="137">
        <f>COUNTIFS('Module 43'!$G:$G,"&lt;&gt;",'Module 43'!$AB:$AB,'Control Panel'!$F$41)</f>
        <v>0</v>
      </c>
      <c r="J554" s="129"/>
      <c r="L554" s="37" t="str">
        <f>'Control Panel'!$F$41</f>
        <v>N</v>
      </c>
      <c r="M554" s="29">
        <f>E554*'Control Panel'!$G$31*'Control Panel'!$G$41</f>
        <v>0</v>
      </c>
      <c r="N554" s="29">
        <f>F554*'Control Panel'!$G$32*'Control Panel'!$G$41</f>
        <v>0</v>
      </c>
      <c r="O554" s="29">
        <f>G554*'Control Panel'!$G$33*'Control Panel'!$G$41</f>
        <v>0</v>
      </c>
      <c r="P554" s="36"/>
    </row>
    <row r="555" spans="1:16" ht="15.75" hidden="1" customHeight="1" thickBot="1" x14ac:dyDescent="0.3">
      <c r="B555" s="287"/>
      <c r="D555" s="84" t="str">
        <f>$D$93</f>
        <v>Total:</v>
      </c>
      <c r="E555" s="85">
        <f>SUM(E549:E554)</f>
        <v>0</v>
      </c>
      <c r="F555" s="85">
        <f>SUM(F549:F554)</f>
        <v>0</v>
      </c>
      <c r="G555" s="85">
        <f>SUM(G549:G554)</f>
        <v>0</v>
      </c>
      <c r="H555" s="86">
        <f>SUM(H549:H554)</f>
        <v>0</v>
      </c>
      <c r="I555" s="86">
        <f>SUM(I549:I554)</f>
        <v>0</v>
      </c>
      <c r="J555" s="154"/>
      <c r="L555" s="37" t="str">
        <f>D555</f>
        <v>Total:</v>
      </c>
      <c r="M555" s="29">
        <f>SUM(M549:M554)</f>
        <v>0</v>
      </c>
      <c r="N555" s="29">
        <f>SUM(N549:N554)</f>
        <v>0</v>
      </c>
      <c r="O555" s="29">
        <f>SUM(O549:O554)</f>
        <v>0</v>
      </c>
      <c r="P555" s="36"/>
    </row>
    <row r="556" spans="1:16" ht="15.75" hidden="1" customHeight="1" thickBot="1" x14ac:dyDescent="0.3">
      <c r="B556" s="287"/>
      <c r="D556" s="59"/>
      <c r="H556" s="4"/>
      <c r="L556" s="29" t="s">
        <v>239</v>
      </c>
      <c r="M556" s="38" t="str">
        <f t="shared" ref="M556:O556" si="91">IF(M548=0,"NA",M555/M548)</f>
        <v>NA</v>
      </c>
      <c r="N556" s="38" t="str">
        <f t="shared" si="91"/>
        <v>NA</v>
      </c>
      <c r="O556" s="38" t="str">
        <f t="shared" si="91"/>
        <v>NA</v>
      </c>
      <c r="P556" s="36"/>
    </row>
    <row r="557" spans="1:16" ht="15.75" hidden="1" customHeight="1" thickBot="1" x14ac:dyDescent="0.3">
      <c r="B557" s="287"/>
      <c r="D557" s="397" t="str">
        <f>'Control Panel'!F90&amp;" - "&amp;'Control Panel'!E90</f>
        <v>4.45 - Module 44</v>
      </c>
      <c r="E557" s="398"/>
      <c r="F557" s="398"/>
      <c r="G557" s="19"/>
      <c r="H557" s="19"/>
      <c r="I557" s="19" t="str">
        <f>$I$84</f>
        <v xml:space="preserve">Overall Compliance: </v>
      </c>
      <c r="J557" s="20" t="str">
        <f>IF(SUM(M566:O566)=0,"N/A",SUM(M566:O566)/SUM(M559:O559))</f>
        <v>N/A</v>
      </c>
      <c r="L557" s="29"/>
      <c r="M557" s="29"/>
      <c r="N557" s="29"/>
      <c r="O557" s="29"/>
      <c r="P557" s="36"/>
    </row>
    <row r="558" spans="1:16" ht="15.75" hidden="1" customHeight="1" thickBot="1" x14ac:dyDescent="0.3">
      <c r="B558" s="287"/>
      <c r="D558" s="399" t="str">
        <f>$D$85</f>
        <v>Availability</v>
      </c>
      <c r="E558" s="401" t="str">
        <f>$E$85</f>
        <v>Priority</v>
      </c>
      <c r="F558" s="401"/>
      <c r="G558" s="401"/>
      <c r="H558" s="402" t="str">
        <f>$H$85</f>
        <v>Total</v>
      </c>
      <c r="I558" s="404" t="str">
        <f>$I$85</f>
        <v>Comments</v>
      </c>
      <c r="J558" s="417" t="str">
        <f>$J$85</f>
        <v>Availability by Type</v>
      </c>
      <c r="L558" s="29"/>
      <c r="M558" s="37" t="str">
        <f>'Control Panel'!$F$31</f>
        <v>R</v>
      </c>
      <c r="N558" s="37" t="str">
        <f>'Control Panel'!$F$32</f>
        <v>D</v>
      </c>
      <c r="O558" s="37" t="str">
        <f>'Control Panel'!$F$33</f>
        <v>O</v>
      </c>
      <c r="P558" s="36"/>
    </row>
    <row r="559" spans="1:16" ht="15.75" hidden="1" customHeight="1" thickBot="1" x14ac:dyDescent="0.3">
      <c r="B559" s="287"/>
      <c r="D559" s="400"/>
      <c r="E559" s="75" t="str">
        <f>'Control Panel'!$E$31</f>
        <v>Required</v>
      </c>
      <c r="F559" s="76" t="str">
        <f>'Control Panel'!$E$32</f>
        <v>Desired</v>
      </c>
      <c r="G559" s="77" t="str">
        <f>'Control Panel'!$E$33</f>
        <v>Optional</v>
      </c>
      <c r="H559" s="403"/>
      <c r="I559" s="405"/>
      <c r="J559" s="418"/>
      <c r="L559" s="37" t="s">
        <v>235</v>
      </c>
      <c r="M559" s="29">
        <f>E566*'Control Panel'!$G$31*'Control Panel'!$G$36</f>
        <v>0</v>
      </c>
      <c r="N559" s="29">
        <f>F566*'Control Panel'!$G$32*'Control Panel'!$G$36</f>
        <v>0</v>
      </c>
      <c r="O559" s="29">
        <f>G566*'Control Panel'!$G$33*'Control Panel'!$G$36</f>
        <v>0</v>
      </c>
      <c r="P559" s="36"/>
    </row>
    <row r="560" spans="1:16" ht="15.75" hidden="1" customHeight="1" thickBot="1" x14ac:dyDescent="0.3">
      <c r="B560" s="287"/>
      <c r="D560" s="88" t="str">
        <f>'Control Panel'!$E$36</f>
        <v>Yes</v>
      </c>
      <c r="E560" s="81">
        <f>COUNTIFS('Module 44'!$C:$C,'Control Panel'!$F$31,'Module 44'!$AB:$AB,'Control Panel'!$F$36)</f>
        <v>0</v>
      </c>
      <c r="F560" s="82">
        <f>COUNTIFS('Module 44'!$C:$C,'Control Panel'!$F$32,'Module 44'!$AB:$AB,'Control Panel'!$F$36)</f>
        <v>0</v>
      </c>
      <c r="G560" s="83">
        <f>COUNTIFS('Module 44'!$C:$C,'Control Panel'!$F$33,'Module 44'!$AB:$AB,'Control Panel'!$F$36)</f>
        <v>0</v>
      </c>
      <c r="H560" s="71">
        <f>SUM(E560:G560)</f>
        <v>0</v>
      </c>
      <c r="I560" s="136">
        <f>COUNTIFS('Module 44'!$G:$G,"&lt;&gt;",'Module 44'!$AB:$AB,'Control Panel'!$F$36)</f>
        <v>0</v>
      </c>
      <c r="J560" s="72"/>
      <c r="L560" s="37" t="str">
        <f>'Control Panel'!$F$36</f>
        <v>Y</v>
      </c>
      <c r="M560" s="29">
        <f>E560*'Control Panel'!$G$31*'Control Panel'!$G$36</f>
        <v>0</v>
      </c>
      <c r="N560" s="29">
        <f>F560*'Control Panel'!$G$32*'Control Panel'!$G$36</f>
        <v>0</v>
      </c>
      <c r="O560" s="29">
        <f>G560*'Control Panel'!$G$33*'Control Panel'!$G$36</f>
        <v>0</v>
      </c>
      <c r="P560" s="36"/>
    </row>
    <row r="561" spans="1:16" ht="15.75" hidden="1" customHeight="1" thickBot="1" x14ac:dyDescent="0.3">
      <c r="B561" s="287"/>
      <c r="D561" s="68" t="str">
        <f>'Control Panel'!$E$37</f>
        <v>Reporting</v>
      </c>
      <c r="E561" s="78">
        <f>COUNTIFS('Module 44'!$C:$C,'Control Panel'!$F$31,'Module 44'!$AB:$AB,'Control Panel'!$F$37)</f>
        <v>0</v>
      </c>
      <c r="F561" s="79">
        <f>COUNTIFS('Module 44'!$C:$C,'Control Panel'!$F$32,'Module 44'!$AB:$AB,'Control Panel'!$F$37)</f>
        <v>0</v>
      </c>
      <c r="G561" s="80">
        <f>COUNTIFS('Module 44'!$C:$C,'Control Panel'!$F$33,'Module 44'!$AB:$AB,'Control Panel'!$F$37)</f>
        <v>0</v>
      </c>
      <c r="H561" s="69">
        <f t="shared" ref="H561:H565" si="92">SUM(E561:G561)</f>
        <v>0</v>
      </c>
      <c r="I561" s="137">
        <f>COUNTIFS('Module 44'!$G:$G,"&lt;&gt;",'Module 44'!$AB:$AB,'Control Panel'!$F$37)</f>
        <v>0</v>
      </c>
      <c r="J561" s="129"/>
      <c r="L561" s="37" t="str">
        <f>'Control Panel'!$F$37</f>
        <v>R</v>
      </c>
      <c r="M561" s="29">
        <f>E561*'Control Panel'!$G$31*'Control Panel'!$G$37</f>
        <v>0</v>
      </c>
      <c r="N561" s="29">
        <f>F561*'Control Panel'!$G$32*'Control Panel'!$G$37</f>
        <v>0</v>
      </c>
      <c r="O561" s="29">
        <f>G561*'Control Panel'!$G$33*'Control Panel'!$G$37</f>
        <v>0</v>
      </c>
      <c r="P561" s="36"/>
    </row>
    <row r="562" spans="1:16" ht="15.75" hidden="1" customHeight="1" thickBot="1" x14ac:dyDescent="0.3">
      <c r="B562" s="287"/>
      <c r="D562" s="70" t="str">
        <f>'Control Panel'!$E$38</f>
        <v>Third Party</v>
      </c>
      <c r="E562" s="81">
        <f>COUNTIFS('Module 44'!$C:$C,'Control Panel'!$F$31,'Module 44'!$AB:$AB,'Control Panel'!$F$38)</f>
        <v>0</v>
      </c>
      <c r="F562" s="82">
        <f>COUNTIFS('Module 44'!$C:$C,'Control Panel'!$F$32,'Module 44'!$AB:$AB,'Control Panel'!$F$38)</f>
        <v>0</v>
      </c>
      <c r="G562" s="83">
        <f>COUNTIFS('Module 44'!$C:$C,'Control Panel'!$F$33,'Module 44'!$AB:$AB,'Control Panel'!$F$38)</f>
        <v>0</v>
      </c>
      <c r="H562" s="71">
        <f t="shared" si="92"/>
        <v>0</v>
      </c>
      <c r="I562" s="136">
        <f>COUNTIFS('Module 44'!$G:$G,"&lt;&gt;",'Module 44'!$AB:$AB,'Control Panel'!$F$38)</f>
        <v>0</v>
      </c>
      <c r="J562" s="129"/>
      <c r="L562" s="37" t="str">
        <f>'Control Panel'!$F$38</f>
        <v>T</v>
      </c>
      <c r="M562" s="29">
        <f>E562*'Control Panel'!$G$31*'Control Panel'!$G$38</f>
        <v>0</v>
      </c>
      <c r="N562" s="29">
        <f>F562*'Control Panel'!$G$32*'Control Panel'!$G$38</f>
        <v>0</v>
      </c>
      <c r="O562" s="29">
        <f>G562*'Control Panel'!$G$33*'Control Panel'!$G$38</f>
        <v>0</v>
      </c>
      <c r="P562" s="36"/>
    </row>
    <row r="563" spans="1:16" ht="15.75" hidden="1" customHeight="1" thickBot="1" x14ac:dyDescent="0.3">
      <c r="A563" s="21" t="s">
        <v>236</v>
      </c>
      <c r="B563" s="150"/>
      <c r="D563" s="73" t="str">
        <f>'Control Panel'!$E$39</f>
        <v>Modification</v>
      </c>
      <c r="E563" s="78">
        <f>COUNTIFS('Module 44'!$C:$C,'Control Panel'!$F$31,'Module 44'!$AB:$AB,'Control Panel'!$F$39)</f>
        <v>0</v>
      </c>
      <c r="F563" s="79">
        <f>COUNTIFS('Module 44'!$C:$C,'Control Panel'!$F$32,'Module 44'!$AB:$AB,'Control Panel'!$F$39)</f>
        <v>0</v>
      </c>
      <c r="G563" s="80">
        <f>COUNTIFS('Module 44'!$C:$C,'Control Panel'!$F$33,'Module 44'!$AB:$AB,'Control Panel'!$F$39)</f>
        <v>0</v>
      </c>
      <c r="H563" s="69">
        <f t="shared" si="92"/>
        <v>0</v>
      </c>
      <c r="I563" s="137">
        <f>COUNTIFS('Module 44'!$G:$G,"&lt;&gt;",'Module 44'!$AB:$AB,'Control Panel'!$F$39)</f>
        <v>0</v>
      </c>
      <c r="J563" s="129"/>
      <c r="L563" s="37" t="str">
        <f>'Control Panel'!$F$39</f>
        <v>M</v>
      </c>
      <c r="M563" s="29">
        <f>E563*'Control Panel'!$G$31*'Control Panel'!$G$39</f>
        <v>0</v>
      </c>
      <c r="N563" s="29">
        <f>F563*'Control Panel'!$G$32*'Control Panel'!$G$39</f>
        <v>0</v>
      </c>
      <c r="O563" s="29">
        <f>G563*'Control Panel'!$G$33*'Control Panel'!$G$39</f>
        <v>0</v>
      </c>
      <c r="P563" s="36"/>
    </row>
    <row r="564" spans="1:16" ht="15.75" hidden="1" customHeight="1" thickBot="1" x14ac:dyDescent="0.3">
      <c r="A564" s="22" t="s">
        <v>237</v>
      </c>
      <c r="B564" s="151"/>
      <c r="D564" s="74" t="str">
        <f>'Control Panel'!$E$40</f>
        <v>Future</v>
      </c>
      <c r="E564" s="81">
        <f>COUNTIFS('Module 44'!$C:$C,'Control Panel'!$F$31,'Module 44'!$AB:$AB,'Control Panel'!$F$40)</f>
        <v>0</v>
      </c>
      <c r="F564" s="82">
        <f>COUNTIFS('Module 44'!$C:$C,'Control Panel'!$F$32,'Module 44'!$AB:$AB,'Control Panel'!$F$40)</f>
        <v>0</v>
      </c>
      <c r="G564" s="83">
        <f>COUNTIFS('Module 44'!$C:$C,'Control Panel'!$F$33,'Module 44'!$AB:$AB,'Control Panel'!$F$40)</f>
        <v>0</v>
      </c>
      <c r="H564" s="71">
        <f t="shared" si="92"/>
        <v>0</v>
      </c>
      <c r="I564" s="136">
        <f>COUNTIFS('Module 44'!$G:$G,"&lt;&gt;",'Module 44'!$AB:$AB,'Control Panel'!$F$40)</f>
        <v>0</v>
      </c>
      <c r="J564" s="129"/>
      <c r="L564" s="37" t="str">
        <f>'Control Panel'!$F$40</f>
        <v>F</v>
      </c>
      <c r="M564" s="29">
        <f>E564*'Control Panel'!$G$31*'Control Panel'!$G$40</f>
        <v>0</v>
      </c>
      <c r="N564" s="29">
        <f>F564*'Control Panel'!$G$32*'Control Panel'!$G$40</f>
        <v>0</v>
      </c>
      <c r="O564" s="29">
        <f>G564*'Control Panel'!$G$33*'Control Panel'!$G$40</f>
        <v>0</v>
      </c>
      <c r="P564" s="36"/>
    </row>
    <row r="565" spans="1:16" ht="15.75" hidden="1" customHeight="1" thickBot="1" x14ac:dyDescent="0.3">
      <c r="A565" s="25" t="str">
        <f>IF('Module 30'!$AC$12&gt;0,"Yes","No")</f>
        <v>No</v>
      </c>
      <c r="B565" s="152">
        <f>IF(A565="Yes",1,0)</f>
        <v>0</v>
      </c>
      <c r="D565" s="87" t="str">
        <f>'Control Panel'!$E$41</f>
        <v>Not Available</v>
      </c>
      <c r="E565" s="78">
        <f>COUNTIFS('Module 44'!$C:$C,'Control Panel'!$F$31,'Module 44'!$AB:$AB,'Control Panel'!$F$41)</f>
        <v>0</v>
      </c>
      <c r="F565" s="79">
        <f>COUNTIFS('Module 44'!$C:$C,'Control Panel'!$F$32,'Module 44'!$AB:$AB,'Control Panel'!$F$41)</f>
        <v>0</v>
      </c>
      <c r="G565" s="80">
        <f>COUNTIFS('Module 44'!$C:$C,'Control Panel'!$F$33,'Module 44'!$AB:$AB,'Control Panel'!$F$41)</f>
        <v>0</v>
      </c>
      <c r="H565" s="69">
        <f t="shared" si="92"/>
        <v>0</v>
      </c>
      <c r="I565" s="137">
        <f>COUNTIFS('Module 44'!$G:$G,"&lt;&gt;",'Module 44'!$AB:$AB,'Control Panel'!$F$41)</f>
        <v>0</v>
      </c>
      <c r="J565" s="129"/>
      <c r="L565" s="37" t="str">
        <f>'Control Panel'!$F$41</f>
        <v>N</v>
      </c>
      <c r="M565" s="29">
        <f>E565*'Control Panel'!$G$31*'Control Panel'!$G$41</f>
        <v>0</v>
      </c>
      <c r="N565" s="29">
        <f>F565*'Control Panel'!$G$32*'Control Panel'!$G$41</f>
        <v>0</v>
      </c>
      <c r="O565" s="29">
        <f>G565*'Control Panel'!$G$33*'Control Panel'!$G$41</f>
        <v>0</v>
      </c>
      <c r="P565" s="36"/>
    </row>
    <row r="566" spans="1:16" ht="15.75" hidden="1" customHeight="1" thickBot="1" x14ac:dyDescent="0.3">
      <c r="B566" s="287"/>
      <c r="D566" s="84" t="str">
        <f>$D$93</f>
        <v>Total:</v>
      </c>
      <c r="E566" s="85">
        <f>SUM(E560:E565)</f>
        <v>0</v>
      </c>
      <c r="F566" s="85">
        <f>SUM(F560:F565)</f>
        <v>0</v>
      </c>
      <c r="G566" s="85">
        <f>SUM(G560:G565)</f>
        <v>0</v>
      </c>
      <c r="H566" s="86">
        <f>SUM(H560:H565)</f>
        <v>0</v>
      </c>
      <c r="I566" s="86">
        <f>SUM(I560:I565)</f>
        <v>0</v>
      </c>
      <c r="J566" s="154"/>
      <c r="L566" s="37" t="str">
        <f>D566</f>
        <v>Total:</v>
      </c>
      <c r="M566" s="29">
        <f>SUM(M560:M565)</f>
        <v>0</v>
      </c>
      <c r="N566" s="29">
        <f>SUM(N560:N565)</f>
        <v>0</v>
      </c>
      <c r="O566" s="29">
        <f>SUM(O560:O565)</f>
        <v>0</v>
      </c>
      <c r="P566" s="36"/>
    </row>
    <row r="567" spans="1:16" ht="15.75" hidden="1" customHeight="1" thickBot="1" x14ac:dyDescent="0.3">
      <c r="B567" s="287"/>
      <c r="D567" s="59"/>
      <c r="H567" s="4"/>
      <c r="L567" s="29" t="s">
        <v>239</v>
      </c>
      <c r="M567" s="38" t="str">
        <f t="shared" ref="M567:O567" si="93">IF(M559=0,"NA",M566/M559)</f>
        <v>NA</v>
      </c>
      <c r="N567" s="38" t="str">
        <f t="shared" si="93"/>
        <v>NA</v>
      </c>
      <c r="O567" s="38" t="str">
        <f t="shared" si="93"/>
        <v>NA</v>
      </c>
      <c r="P567" s="36"/>
    </row>
    <row r="568" spans="1:16" ht="15.75" hidden="1" customHeight="1" thickBot="1" x14ac:dyDescent="0.3">
      <c r="B568" s="287"/>
      <c r="D568" s="397" t="str">
        <f>'Control Panel'!F91&amp;" - "&amp;'Control Panel'!E91</f>
        <v>4.46 - Module 45</v>
      </c>
      <c r="E568" s="398"/>
      <c r="F568" s="398"/>
      <c r="G568" s="19"/>
      <c r="H568" s="19"/>
      <c r="I568" s="19" t="str">
        <f>$I$84</f>
        <v xml:space="preserve">Overall Compliance: </v>
      </c>
      <c r="J568" s="20" t="str">
        <f>IF(SUM(M577:O577)=0,"N/A",SUM(M577:O577)/SUM(M570:O570))</f>
        <v>N/A</v>
      </c>
      <c r="L568" s="29"/>
      <c r="M568" s="29"/>
      <c r="N568" s="29"/>
      <c r="O568" s="29"/>
      <c r="P568" s="36"/>
    </row>
    <row r="569" spans="1:16" ht="15.75" hidden="1" customHeight="1" thickBot="1" x14ac:dyDescent="0.3">
      <c r="B569" s="287"/>
      <c r="D569" s="399" t="str">
        <f>$D$85</f>
        <v>Availability</v>
      </c>
      <c r="E569" s="401" t="str">
        <f>$E$85</f>
        <v>Priority</v>
      </c>
      <c r="F569" s="401"/>
      <c r="G569" s="401"/>
      <c r="H569" s="402" t="str">
        <f>$H$85</f>
        <v>Total</v>
      </c>
      <c r="I569" s="404" t="str">
        <f>$I$85</f>
        <v>Comments</v>
      </c>
      <c r="J569" s="417" t="str">
        <f>$J$85</f>
        <v>Availability by Type</v>
      </c>
      <c r="L569" s="29"/>
      <c r="M569" s="37" t="str">
        <f>'Control Panel'!$F$31</f>
        <v>R</v>
      </c>
      <c r="N569" s="37" t="str">
        <f>'Control Panel'!$F$32</f>
        <v>D</v>
      </c>
      <c r="O569" s="37" t="str">
        <f>'Control Panel'!$F$33</f>
        <v>O</v>
      </c>
      <c r="P569" s="36"/>
    </row>
    <row r="570" spans="1:16" ht="15.75" hidden="1" customHeight="1" thickBot="1" x14ac:dyDescent="0.3">
      <c r="B570" s="287"/>
      <c r="D570" s="400"/>
      <c r="E570" s="75" t="str">
        <f>'Control Panel'!$E$31</f>
        <v>Required</v>
      </c>
      <c r="F570" s="76" t="str">
        <f>'Control Panel'!$E$32</f>
        <v>Desired</v>
      </c>
      <c r="G570" s="77" t="str">
        <f>'Control Panel'!$E$33</f>
        <v>Optional</v>
      </c>
      <c r="H570" s="403"/>
      <c r="I570" s="405"/>
      <c r="J570" s="418"/>
      <c r="L570" s="37" t="s">
        <v>235</v>
      </c>
      <c r="M570" s="29">
        <f>E577*'Control Panel'!$G$31*'Control Panel'!$G$36</f>
        <v>0</v>
      </c>
      <c r="N570" s="29">
        <f>F577*'Control Panel'!$G$32*'Control Panel'!$G$36</f>
        <v>0</v>
      </c>
      <c r="O570" s="29">
        <f>G577*'Control Panel'!$G$33*'Control Panel'!$G$36</f>
        <v>0</v>
      </c>
      <c r="P570" s="36"/>
    </row>
    <row r="571" spans="1:16" ht="15.75" hidden="1" customHeight="1" thickBot="1" x14ac:dyDescent="0.3">
      <c r="B571" s="287"/>
      <c r="D571" s="88" t="str">
        <f>'Control Panel'!$E$36</f>
        <v>Yes</v>
      </c>
      <c r="E571" s="81">
        <f>COUNTIFS('Module 45'!$C:$C,'Control Panel'!$F$31,'Module 45'!$AB:$AB,'Control Panel'!$F$36)</f>
        <v>0</v>
      </c>
      <c r="F571" s="82">
        <f>COUNTIFS('Module 45'!$C:$C,'Control Panel'!$F$32,'Module 45'!$AB:$AB,'Control Panel'!$F$36)</f>
        <v>0</v>
      </c>
      <c r="G571" s="83">
        <f>COUNTIFS('Module 45'!$C:$C,'Control Panel'!$F$33,'Module 45'!$AB:$AB,'Control Panel'!$F$36)</f>
        <v>0</v>
      </c>
      <c r="H571" s="71">
        <f>SUM(E571:G571)</f>
        <v>0</v>
      </c>
      <c r="I571" s="136">
        <f>COUNTIFS('Module 45'!$G:$G,"&lt;&gt;",'Module 45'!$AB:$AB,'Control Panel'!$F$36)</f>
        <v>0</v>
      </c>
      <c r="J571" s="72"/>
      <c r="L571" s="37" t="str">
        <f>'Control Panel'!$F$36</f>
        <v>Y</v>
      </c>
      <c r="M571" s="29">
        <f>E571*'Control Panel'!$G$31*'Control Panel'!$G$36</f>
        <v>0</v>
      </c>
      <c r="N571" s="29">
        <f>F571*'Control Panel'!$G$32*'Control Panel'!$G$36</f>
        <v>0</v>
      </c>
      <c r="O571" s="29">
        <f>G571*'Control Panel'!$G$33*'Control Panel'!$G$36</f>
        <v>0</v>
      </c>
      <c r="P571" s="36"/>
    </row>
    <row r="572" spans="1:16" ht="15.75" hidden="1" customHeight="1" thickBot="1" x14ac:dyDescent="0.3">
      <c r="B572" s="287"/>
      <c r="D572" s="68" t="str">
        <f>'Control Panel'!$E$37</f>
        <v>Reporting</v>
      </c>
      <c r="E572" s="78">
        <f>COUNTIFS('Module 45'!$C:$C,'Control Panel'!$F$31,'Module 45'!$AB:$AB,'Control Panel'!$F$37)</f>
        <v>0</v>
      </c>
      <c r="F572" s="79">
        <f>COUNTIFS('Module 45'!$C:$C,'Control Panel'!$F$32,'Module 45'!$AB:$AB,'Control Panel'!$F$37)</f>
        <v>0</v>
      </c>
      <c r="G572" s="80">
        <f>COUNTIFS('Module 45'!$C:$C,'Control Panel'!$F$33,'Module 45'!$AB:$AB,'Control Panel'!$F$37)</f>
        <v>0</v>
      </c>
      <c r="H572" s="69">
        <f t="shared" ref="H572:H576" si="94">SUM(E572:G572)</f>
        <v>0</v>
      </c>
      <c r="I572" s="137">
        <f>COUNTIFS('Module 45'!$G:$G,"&lt;&gt;",'Module 45'!$AB:$AB,'Control Panel'!$F$37)</f>
        <v>0</v>
      </c>
      <c r="J572" s="129"/>
      <c r="L572" s="37" t="str">
        <f>'Control Panel'!$F$37</f>
        <v>R</v>
      </c>
      <c r="M572" s="29">
        <f>E572*'Control Panel'!$G$31*'Control Panel'!$G$37</f>
        <v>0</v>
      </c>
      <c r="N572" s="29">
        <f>F572*'Control Panel'!$G$32*'Control Panel'!$G$37</f>
        <v>0</v>
      </c>
      <c r="O572" s="29">
        <f>G572*'Control Panel'!$G$33*'Control Panel'!$G$37</f>
        <v>0</v>
      </c>
      <c r="P572" s="36"/>
    </row>
    <row r="573" spans="1:16" ht="15.75" hidden="1" customHeight="1" thickBot="1" x14ac:dyDescent="0.3">
      <c r="B573" s="287"/>
      <c r="D573" s="70" t="str">
        <f>'Control Panel'!$E$38</f>
        <v>Third Party</v>
      </c>
      <c r="E573" s="81">
        <f>COUNTIFS('Module 45'!$C:$C,'Control Panel'!$F$31,'Module 45'!$AB:$AB,'Control Panel'!$F$38)</f>
        <v>0</v>
      </c>
      <c r="F573" s="82">
        <f>COUNTIFS('Module 45'!$C:$C,'Control Panel'!$F$32,'Module 45'!$AB:$AB,'Control Panel'!$F$38)</f>
        <v>0</v>
      </c>
      <c r="G573" s="83">
        <f>COUNTIFS('Module 45'!$C:$C,'Control Panel'!$F$33,'Module 45'!$AB:$AB,'Control Panel'!$F$38)</f>
        <v>0</v>
      </c>
      <c r="H573" s="71">
        <f t="shared" si="94"/>
        <v>0</v>
      </c>
      <c r="I573" s="136">
        <f>COUNTIFS('Module 45'!$G:$G,"&lt;&gt;",'Module 45'!$AB:$AB,'Control Panel'!$F$38)</f>
        <v>0</v>
      </c>
      <c r="J573" s="129"/>
      <c r="L573" s="37" t="str">
        <f>'Control Panel'!$F$38</f>
        <v>T</v>
      </c>
      <c r="M573" s="29">
        <f>E573*'Control Panel'!$G$31*'Control Panel'!$G$38</f>
        <v>0</v>
      </c>
      <c r="N573" s="29">
        <f>F573*'Control Panel'!$G$32*'Control Panel'!$G$38</f>
        <v>0</v>
      </c>
      <c r="O573" s="29">
        <f>G573*'Control Panel'!$G$33*'Control Panel'!$G$38</f>
        <v>0</v>
      </c>
      <c r="P573" s="36"/>
    </row>
    <row r="574" spans="1:16" ht="15.75" hidden="1" customHeight="1" thickBot="1" x14ac:dyDescent="0.3">
      <c r="A574" s="21" t="s">
        <v>236</v>
      </c>
      <c r="B574" s="150"/>
      <c r="D574" s="73" t="str">
        <f>'Control Panel'!$E$39</f>
        <v>Modification</v>
      </c>
      <c r="E574" s="78">
        <f>COUNTIFS('Module 45'!$C:$C,'Control Panel'!$F$31,'Module 45'!$AB:$AB,'Control Panel'!$F$39)</f>
        <v>0</v>
      </c>
      <c r="F574" s="79">
        <f>COUNTIFS('Module 45'!$C:$C,'Control Panel'!$F$32,'Module 45'!$AB:$AB,'Control Panel'!$F$39)</f>
        <v>0</v>
      </c>
      <c r="G574" s="80">
        <f>COUNTIFS('Module 45'!$C:$C,'Control Panel'!$F$33,'Module 45'!$AB:$AB,'Control Panel'!$F$39)</f>
        <v>0</v>
      </c>
      <c r="H574" s="69">
        <f t="shared" si="94"/>
        <v>0</v>
      </c>
      <c r="I574" s="137">
        <f>COUNTIFS('Module 45'!$G:$G,"&lt;&gt;",'Module 45'!$AB:$AB,'Control Panel'!$F$39)</f>
        <v>0</v>
      </c>
      <c r="J574" s="129"/>
      <c r="L574" s="37" t="str">
        <f>'Control Panel'!$F$39</f>
        <v>M</v>
      </c>
      <c r="M574" s="29">
        <f>E574*'Control Panel'!$G$31*'Control Panel'!$G$39</f>
        <v>0</v>
      </c>
      <c r="N574" s="29">
        <f>F574*'Control Panel'!$G$32*'Control Panel'!$G$39</f>
        <v>0</v>
      </c>
      <c r="O574" s="29">
        <f>G574*'Control Panel'!$G$33*'Control Panel'!$G$39</f>
        <v>0</v>
      </c>
      <c r="P574" s="36"/>
    </row>
    <row r="575" spans="1:16" ht="15.75" hidden="1" customHeight="1" thickBot="1" x14ac:dyDescent="0.3">
      <c r="A575" s="22" t="s">
        <v>237</v>
      </c>
      <c r="B575" s="151"/>
      <c r="D575" s="74" t="str">
        <f>'Control Panel'!$E$40</f>
        <v>Future</v>
      </c>
      <c r="E575" s="81">
        <f>COUNTIFS('Module 45'!$C:$C,'Control Panel'!$F$31,'Module 45'!$AB:$AB,'Control Panel'!$F$40)</f>
        <v>0</v>
      </c>
      <c r="F575" s="82">
        <f>COUNTIFS('Module 45'!$C:$C,'Control Panel'!$F$32,'Module 45'!$AB:$AB,'Control Panel'!$F$40)</f>
        <v>0</v>
      </c>
      <c r="G575" s="83">
        <f>COUNTIFS('Module 45'!$C:$C,'Control Panel'!$F$33,'Module 45'!$AB:$AB,'Control Panel'!$F$40)</f>
        <v>0</v>
      </c>
      <c r="H575" s="71">
        <f t="shared" si="94"/>
        <v>0</v>
      </c>
      <c r="I575" s="136">
        <f>COUNTIFS('Module 45'!$G:$G,"&lt;&gt;",'Module 45'!$AB:$AB,'Control Panel'!$F$40)</f>
        <v>0</v>
      </c>
      <c r="J575" s="129"/>
      <c r="L575" s="37" t="str">
        <f>'Control Panel'!$F$40</f>
        <v>F</v>
      </c>
      <c r="M575" s="29">
        <f>E575*'Control Panel'!$G$31*'Control Panel'!$G$40</f>
        <v>0</v>
      </c>
      <c r="N575" s="29">
        <f>F575*'Control Panel'!$G$32*'Control Panel'!$G$40</f>
        <v>0</v>
      </c>
      <c r="O575" s="29">
        <f>G575*'Control Panel'!$G$33*'Control Panel'!$G$40</f>
        <v>0</v>
      </c>
      <c r="P575" s="36"/>
    </row>
    <row r="576" spans="1:16" ht="15.75" hidden="1" customHeight="1" thickBot="1" x14ac:dyDescent="0.3">
      <c r="A576" s="25" t="str">
        <f>IF('Module 30'!$AC$12&gt;0,"Yes","No")</f>
        <v>No</v>
      </c>
      <c r="B576" s="152">
        <f>IF(A576="Yes",1,0)</f>
        <v>0</v>
      </c>
      <c r="D576" s="87" t="str">
        <f>'Control Panel'!$E$41</f>
        <v>Not Available</v>
      </c>
      <c r="E576" s="78">
        <f>COUNTIFS('Module 45'!$C:$C,'Control Panel'!$F$31,'Module 45'!$AB:$AB,'Control Panel'!$F$41)</f>
        <v>0</v>
      </c>
      <c r="F576" s="79">
        <f>COUNTIFS('Module 45'!$C:$C,'Control Panel'!$F$32,'Module 45'!$AB:$AB,'Control Panel'!$F$41)</f>
        <v>0</v>
      </c>
      <c r="G576" s="80">
        <f>COUNTIFS('Module 45'!$C:$C,'Control Panel'!$F$33,'Module 45'!$AB:$AB,'Control Panel'!$F$41)</f>
        <v>0</v>
      </c>
      <c r="H576" s="69">
        <f t="shared" si="94"/>
        <v>0</v>
      </c>
      <c r="I576" s="137">
        <f>COUNTIFS('Module 45'!$G:$G,"&lt;&gt;",'Module 45'!$AB:$AB,'Control Panel'!$F$41)</f>
        <v>0</v>
      </c>
      <c r="J576" s="129"/>
      <c r="L576" s="37" t="str">
        <f>'Control Panel'!$F$41</f>
        <v>N</v>
      </c>
      <c r="M576" s="29">
        <f>E576*'Control Panel'!$G$31*'Control Panel'!$G$41</f>
        <v>0</v>
      </c>
      <c r="N576" s="29">
        <f>F576*'Control Panel'!$G$32*'Control Panel'!$G$41</f>
        <v>0</v>
      </c>
      <c r="O576" s="29">
        <f>G576*'Control Panel'!$G$33*'Control Panel'!$G$41</f>
        <v>0</v>
      </c>
      <c r="P576" s="36"/>
    </row>
    <row r="577" spans="1:16" ht="15.75" hidden="1" customHeight="1" thickBot="1" x14ac:dyDescent="0.3">
      <c r="B577" s="287"/>
      <c r="D577" s="84" t="str">
        <f>$D$93</f>
        <v>Total:</v>
      </c>
      <c r="E577" s="85">
        <f>SUM(E571:E576)</f>
        <v>0</v>
      </c>
      <c r="F577" s="85">
        <f>SUM(F571:F576)</f>
        <v>0</v>
      </c>
      <c r="G577" s="85">
        <f>SUM(G571:G576)</f>
        <v>0</v>
      </c>
      <c r="H577" s="86">
        <f>SUM(H571:H576)</f>
        <v>0</v>
      </c>
      <c r="I577" s="86">
        <f>SUM(I571:I576)</f>
        <v>0</v>
      </c>
      <c r="J577" s="154"/>
      <c r="L577" s="37" t="str">
        <f>D577</f>
        <v>Total:</v>
      </c>
      <c r="M577" s="29">
        <f>SUM(M571:M576)</f>
        <v>0</v>
      </c>
      <c r="N577" s="29">
        <f>SUM(N571:N576)</f>
        <v>0</v>
      </c>
      <c r="O577" s="29">
        <f>SUM(O571:O576)</f>
        <v>0</v>
      </c>
      <c r="P577" s="36"/>
    </row>
    <row r="578" spans="1:16" ht="15.75" hidden="1" customHeight="1" thickBot="1" x14ac:dyDescent="0.3">
      <c r="B578" s="287"/>
      <c r="D578" s="59"/>
      <c r="H578" s="4"/>
      <c r="L578" s="29" t="s">
        <v>239</v>
      </c>
      <c r="M578" s="38" t="str">
        <f t="shared" ref="M578:O578" si="95">IF(M570=0,"NA",M577/M570)</f>
        <v>NA</v>
      </c>
      <c r="N578" s="38" t="str">
        <f t="shared" si="95"/>
        <v>NA</v>
      </c>
      <c r="O578" s="38" t="str">
        <f t="shared" si="95"/>
        <v>NA</v>
      </c>
      <c r="P578" s="36"/>
    </row>
    <row r="579" spans="1:16" ht="15.75" hidden="1" customHeight="1" thickBot="1" x14ac:dyDescent="0.3">
      <c r="B579" s="287"/>
      <c r="D579" s="397" t="str">
        <f>'Control Panel'!F92&amp;" - "&amp;'Control Panel'!E92</f>
        <v>4.47 - Module 46</v>
      </c>
      <c r="E579" s="398"/>
      <c r="F579" s="398"/>
      <c r="G579" s="19"/>
      <c r="H579" s="19"/>
      <c r="I579" s="19" t="str">
        <f>$I$84</f>
        <v xml:space="preserve">Overall Compliance: </v>
      </c>
      <c r="J579" s="20" t="str">
        <f>IF(SUM(M588:O588)=0,"N/A",SUM(M588:O588)/SUM(M581:O581))</f>
        <v>N/A</v>
      </c>
      <c r="L579" s="29"/>
      <c r="M579" s="29"/>
      <c r="N579" s="29"/>
      <c r="O579" s="29"/>
      <c r="P579" s="36"/>
    </row>
    <row r="580" spans="1:16" ht="15.75" hidden="1" customHeight="1" thickBot="1" x14ac:dyDescent="0.3">
      <c r="B580" s="287"/>
      <c r="D580" s="399" t="str">
        <f>$D$85</f>
        <v>Availability</v>
      </c>
      <c r="E580" s="401" t="str">
        <f>$E$85</f>
        <v>Priority</v>
      </c>
      <c r="F580" s="401"/>
      <c r="G580" s="401"/>
      <c r="H580" s="402" t="str">
        <f>$H$85</f>
        <v>Total</v>
      </c>
      <c r="I580" s="404" t="str">
        <f>$I$85</f>
        <v>Comments</v>
      </c>
      <c r="J580" s="417" t="str">
        <f>$J$85</f>
        <v>Availability by Type</v>
      </c>
      <c r="L580" s="29"/>
      <c r="M580" s="37" t="str">
        <f>'Control Panel'!$F$31</f>
        <v>R</v>
      </c>
      <c r="N580" s="37" t="str">
        <f>'Control Panel'!$F$32</f>
        <v>D</v>
      </c>
      <c r="O580" s="37" t="str">
        <f>'Control Panel'!$F$33</f>
        <v>O</v>
      </c>
      <c r="P580" s="36"/>
    </row>
    <row r="581" spans="1:16" ht="15.75" hidden="1" customHeight="1" thickBot="1" x14ac:dyDescent="0.3">
      <c r="B581" s="287"/>
      <c r="D581" s="400"/>
      <c r="E581" s="75" t="str">
        <f>'Control Panel'!$E$31</f>
        <v>Required</v>
      </c>
      <c r="F581" s="76" t="str">
        <f>'Control Panel'!$E$32</f>
        <v>Desired</v>
      </c>
      <c r="G581" s="77" t="str">
        <f>'Control Panel'!$E$33</f>
        <v>Optional</v>
      </c>
      <c r="H581" s="403"/>
      <c r="I581" s="405"/>
      <c r="J581" s="418"/>
      <c r="L581" s="37" t="s">
        <v>235</v>
      </c>
      <c r="M581" s="29">
        <f>E588*'Control Panel'!$G$31*'Control Panel'!$G$36</f>
        <v>0</v>
      </c>
      <c r="N581" s="29">
        <f>F588*'Control Panel'!$G$32*'Control Panel'!$G$36</f>
        <v>0</v>
      </c>
      <c r="O581" s="29">
        <f>G588*'Control Panel'!$G$33*'Control Panel'!$G$36</f>
        <v>0</v>
      </c>
      <c r="P581" s="36"/>
    </row>
    <row r="582" spans="1:16" ht="15.75" hidden="1" customHeight="1" thickBot="1" x14ac:dyDescent="0.3">
      <c r="B582" s="287"/>
      <c r="D582" s="88" t="str">
        <f>'Control Panel'!$E$36</f>
        <v>Yes</v>
      </c>
      <c r="E582" s="81">
        <f>COUNTIFS('Module 46'!$C:$C,'Control Panel'!$F$31,'Module 46'!$AB:$AB,'Control Panel'!$F$36)</f>
        <v>0</v>
      </c>
      <c r="F582" s="82">
        <f>COUNTIFS('Module 46'!$C:$C,'Control Panel'!$F$32,'Module 46'!$AB:$AB,'Control Panel'!$F$36)</f>
        <v>0</v>
      </c>
      <c r="G582" s="83">
        <f>COUNTIFS('Module 46'!$C:$C,'Control Panel'!$F$33,'Module 46'!$AB:$AB,'Control Panel'!$F$36)</f>
        <v>0</v>
      </c>
      <c r="H582" s="71">
        <f>SUM(E582:G582)</f>
        <v>0</v>
      </c>
      <c r="I582" s="136">
        <f>COUNTIFS('Module 46'!$G:$G,"&lt;&gt;",'Module 46'!$AB:$AB,'Control Panel'!$F$36)</f>
        <v>0</v>
      </c>
      <c r="J582" s="72"/>
      <c r="L582" s="37" t="str">
        <f>'Control Panel'!$F$36</f>
        <v>Y</v>
      </c>
      <c r="M582" s="29">
        <f>E582*'Control Panel'!$G$31*'Control Panel'!$G$36</f>
        <v>0</v>
      </c>
      <c r="N582" s="29">
        <f>F582*'Control Panel'!$G$32*'Control Panel'!$G$36</f>
        <v>0</v>
      </c>
      <c r="O582" s="29">
        <f>G582*'Control Panel'!$G$33*'Control Panel'!$G$36</f>
        <v>0</v>
      </c>
      <c r="P582" s="36"/>
    </row>
    <row r="583" spans="1:16" ht="15.75" hidden="1" customHeight="1" thickBot="1" x14ac:dyDescent="0.3">
      <c r="B583" s="287"/>
      <c r="D583" s="68" t="str">
        <f>'Control Panel'!$E$37</f>
        <v>Reporting</v>
      </c>
      <c r="E583" s="78">
        <f>COUNTIFS('Module 46'!$C:$C,'Control Panel'!$F$31,'Module 46'!$AB:$AB,'Control Panel'!$F$37)</f>
        <v>0</v>
      </c>
      <c r="F583" s="79">
        <f>COUNTIFS('Module 46'!$C:$C,'Control Panel'!$F$32,'Module 46'!$AB:$AB,'Control Panel'!$F$37)</f>
        <v>0</v>
      </c>
      <c r="G583" s="80">
        <f>COUNTIFS('Module 46'!$C:$C,'Control Panel'!$F$33,'Module 46'!$AB:$AB,'Control Panel'!$F$37)</f>
        <v>0</v>
      </c>
      <c r="H583" s="69">
        <f t="shared" ref="H583:H587" si="96">SUM(E583:G583)</f>
        <v>0</v>
      </c>
      <c r="I583" s="137">
        <f>COUNTIFS('Module 46'!$G:$G,"&lt;&gt;",'Module 46'!$AB:$AB,'Control Panel'!$F$37)</f>
        <v>0</v>
      </c>
      <c r="J583" s="129"/>
      <c r="L583" s="37" t="str">
        <f>'Control Panel'!$F$37</f>
        <v>R</v>
      </c>
      <c r="M583" s="29">
        <f>E583*'Control Panel'!$G$31*'Control Panel'!$G$37</f>
        <v>0</v>
      </c>
      <c r="N583" s="29">
        <f>F583*'Control Panel'!$G$32*'Control Panel'!$G$37</f>
        <v>0</v>
      </c>
      <c r="O583" s="29">
        <f>G583*'Control Panel'!$G$33*'Control Panel'!$G$37</f>
        <v>0</v>
      </c>
      <c r="P583" s="36"/>
    </row>
    <row r="584" spans="1:16" ht="15.75" hidden="1" customHeight="1" thickBot="1" x14ac:dyDescent="0.3">
      <c r="B584" s="287"/>
      <c r="D584" s="70" t="str">
        <f>'Control Panel'!$E$38</f>
        <v>Third Party</v>
      </c>
      <c r="E584" s="81">
        <f>COUNTIFS('Module 46'!$C:$C,'Control Panel'!$F$31,'Module 46'!$AB:$AB,'Control Panel'!$F$38)</f>
        <v>0</v>
      </c>
      <c r="F584" s="82">
        <f>COUNTIFS('Module 46'!$C:$C,'Control Panel'!$F$32,'Module 46'!$AB:$AB,'Control Panel'!$F$38)</f>
        <v>0</v>
      </c>
      <c r="G584" s="83">
        <f>COUNTIFS('Module 46'!$C:$C,'Control Panel'!$F$33,'Module 46'!$AB:$AB,'Control Panel'!$F$38)</f>
        <v>0</v>
      </c>
      <c r="H584" s="71">
        <f t="shared" si="96"/>
        <v>0</v>
      </c>
      <c r="I584" s="136">
        <f>COUNTIFS('Module 46'!$G:$G,"&lt;&gt;",'Module 46'!$AB:$AB,'Control Panel'!$F$38)</f>
        <v>0</v>
      </c>
      <c r="J584" s="129"/>
      <c r="L584" s="37" t="str">
        <f>'Control Panel'!$F$38</f>
        <v>T</v>
      </c>
      <c r="M584" s="29">
        <f>E584*'Control Panel'!$G$31*'Control Panel'!$G$38</f>
        <v>0</v>
      </c>
      <c r="N584" s="29">
        <f>F584*'Control Panel'!$G$32*'Control Panel'!$G$38</f>
        <v>0</v>
      </c>
      <c r="O584" s="29">
        <f>G584*'Control Panel'!$G$33*'Control Panel'!$G$38</f>
        <v>0</v>
      </c>
      <c r="P584" s="36"/>
    </row>
    <row r="585" spans="1:16" ht="15.75" hidden="1" customHeight="1" thickBot="1" x14ac:dyDescent="0.3">
      <c r="A585" s="21" t="s">
        <v>236</v>
      </c>
      <c r="B585" s="150"/>
      <c r="D585" s="73" t="str">
        <f>'Control Panel'!$E$39</f>
        <v>Modification</v>
      </c>
      <c r="E585" s="78">
        <f>COUNTIFS('Module 46'!$C:$C,'Control Panel'!$F$31,'Module 46'!$AB:$AB,'Control Panel'!$F$39)</f>
        <v>0</v>
      </c>
      <c r="F585" s="79">
        <f>COUNTIFS('Module 46'!$C:$C,'Control Panel'!$F$32,'Module 46'!$AB:$AB,'Control Panel'!$F$39)</f>
        <v>0</v>
      </c>
      <c r="G585" s="80">
        <f>COUNTIFS('Module 46'!$C:$C,'Control Panel'!$F$33,'Module 46'!$AB:$AB,'Control Panel'!$F$39)</f>
        <v>0</v>
      </c>
      <c r="H585" s="69">
        <f t="shared" si="96"/>
        <v>0</v>
      </c>
      <c r="I585" s="137">
        <f>COUNTIFS('Module 46'!$G:$G,"&lt;&gt;",'Module 46'!$AB:$AB,'Control Panel'!$F$39)</f>
        <v>0</v>
      </c>
      <c r="J585" s="129"/>
      <c r="L585" s="37" t="str">
        <f>'Control Panel'!$F$39</f>
        <v>M</v>
      </c>
      <c r="M585" s="29">
        <f>E585*'Control Panel'!$G$31*'Control Panel'!$G$39</f>
        <v>0</v>
      </c>
      <c r="N585" s="29">
        <f>F585*'Control Panel'!$G$32*'Control Panel'!$G$39</f>
        <v>0</v>
      </c>
      <c r="O585" s="29">
        <f>G585*'Control Panel'!$G$33*'Control Panel'!$G$39</f>
        <v>0</v>
      </c>
      <c r="P585" s="36"/>
    </row>
    <row r="586" spans="1:16" ht="15.75" hidden="1" customHeight="1" thickBot="1" x14ac:dyDescent="0.3">
      <c r="A586" s="22" t="s">
        <v>237</v>
      </c>
      <c r="B586" s="151"/>
      <c r="D586" s="74" t="str">
        <f>'Control Panel'!$E$40</f>
        <v>Future</v>
      </c>
      <c r="E586" s="81">
        <f>COUNTIFS('Module 46'!$C:$C,'Control Panel'!$F$31,'Module 46'!$AB:$AB,'Control Panel'!$F$40)</f>
        <v>0</v>
      </c>
      <c r="F586" s="82">
        <f>COUNTIFS('Module 46'!$C:$C,'Control Panel'!$F$32,'Module 46'!$AB:$AB,'Control Panel'!$F$40)</f>
        <v>0</v>
      </c>
      <c r="G586" s="83">
        <f>COUNTIFS('Module 46'!$C:$C,'Control Panel'!$F$33,'Module 46'!$AB:$AB,'Control Panel'!$F$40)</f>
        <v>0</v>
      </c>
      <c r="H586" s="71">
        <f t="shared" si="96"/>
        <v>0</v>
      </c>
      <c r="I586" s="136">
        <f>COUNTIFS('Module 46'!$G:$G,"&lt;&gt;",'Module 46'!$AB:$AB,'Control Panel'!$F$40)</f>
        <v>0</v>
      </c>
      <c r="J586" s="129"/>
      <c r="L586" s="37" t="str">
        <f>'Control Panel'!$F$40</f>
        <v>F</v>
      </c>
      <c r="M586" s="29">
        <f>E586*'Control Panel'!$G$31*'Control Panel'!$G$40</f>
        <v>0</v>
      </c>
      <c r="N586" s="29">
        <f>F586*'Control Panel'!$G$32*'Control Panel'!$G$40</f>
        <v>0</v>
      </c>
      <c r="O586" s="29">
        <f>G586*'Control Panel'!$G$33*'Control Panel'!$G$40</f>
        <v>0</v>
      </c>
      <c r="P586" s="36"/>
    </row>
    <row r="587" spans="1:16" ht="15.75" hidden="1" customHeight="1" thickBot="1" x14ac:dyDescent="0.3">
      <c r="A587" s="25" t="str">
        <f>IF('Module 30'!$AC$12&gt;0,"Yes","No")</f>
        <v>No</v>
      </c>
      <c r="B587" s="152">
        <f>IF(A587="Yes",1,0)</f>
        <v>0</v>
      </c>
      <c r="D587" s="87" t="str">
        <f>'Control Panel'!$E$41</f>
        <v>Not Available</v>
      </c>
      <c r="E587" s="78">
        <f>COUNTIFS('Module 46'!$C:$C,'Control Panel'!$F$31,'Module 46'!$AB:$AB,'Control Panel'!$F$41)</f>
        <v>0</v>
      </c>
      <c r="F587" s="79">
        <f>COUNTIFS('Module 46'!$C:$C,'Control Panel'!$F$32,'Module 46'!$AB:$AB,'Control Panel'!$F$41)</f>
        <v>0</v>
      </c>
      <c r="G587" s="80">
        <f>COUNTIFS('Module 46'!$C:$C,'Control Panel'!$F$33,'Module 46'!$AB:$AB,'Control Panel'!$F$41)</f>
        <v>0</v>
      </c>
      <c r="H587" s="69">
        <f t="shared" si="96"/>
        <v>0</v>
      </c>
      <c r="I587" s="137">
        <f>COUNTIFS('Module 46'!$G:$G,"&lt;&gt;",'Module 46'!$AB:$AB,'Control Panel'!$F$41)</f>
        <v>0</v>
      </c>
      <c r="J587" s="129"/>
      <c r="L587" s="37" t="str">
        <f>'Control Panel'!$F$41</f>
        <v>N</v>
      </c>
      <c r="M587" s="29">
        <f>E587*'Control Panel'!$G$31*'Control Panel'!$G$41</f>
        <v>0</v>
      </c>
      <c r="N587" s="29">
        <f>F587*'Control Panel'!$G$32*'Control Panel'!$G$41</f>
        <v>0</v>
      </c>
      <c r="O587" s="29">
        <f>G587*'Control Panel'!$G$33*'Control Panel'!$G$41</f>
        <v>0</v>
      </c>
      <c r="P587" s="36"/>
    </row>
    <row r="588" spans="1:16" ht="15.75" hidden="1" customHeight="1" thickBot="1" x14ac:dyDescent="0.3">
      <c r="B588" s="287"/>
      <c r="D588" s="84" t="str">
        <f>$D$93</f>
        <v>Total:</v>
      </c>
      <c r="E588" s="85">
        <f>SUM(E582:E587)</f>
        <v>0</v>
      </c>
      <c r="F588" s="85">
        <f>SUM(F582:F587)</f>
        <v>0</v>
      </c>
      <c r="G588" s="85">
        <f>SUM(G582:G587)</f>
        <v>0</v>
      </c>
      <c r="H588" s="86">
        <f>SUM(H582:H587)</f>
        <v>0</v>
      </c>
      <c r="I588" s="86">
        <f>SUM(I582:I587)</f>
        <v>0</v>
      </c>
      <c r="J588" s="154"/>
      <c r="L588" s="37" t="str">
        <f>D588</f>
        <v>Total:</v>
      </c>
      <c r="M588" s="29">
        <f>SUM(M582:M587)</f>
        <v>0</v>
      </c>
      <c r="N588" s="29">
        <f>SUM(N582:N587)</f>
        <v>0</v>
      </c>
      <c r="O588" s="29">
        <f>SUM(O582:O587)</f>
        <v>0</v>
      </c>
      <c r="P588" s="36"/>
    </row>
    <row r="589" spans="1:16" ht="15.75" hidden="1" customHeight="1" thickBot="1" x14ac:dyDescent="0.3">
      <c r="B589" s="287"/>
      <c r="D589" s="59"/>
      <c r="H589" s="4"/>
      <c r="L589" s="29" t="s">
        <v>239</v>
      </c>
      <c r="M589" s="38" t="str">
        <f t="shared" ref="M589:O589" si="97">IF(M581=0,"NA",M588/M581)</f>
        <v>NA</v>
      </c>
      <c r="N589" s="38" t="str">
        <f t="shared" si="97"/>
        <v>NA</v>
      </c>
      <c r="O589" s="38" t="str">
        <f t="shared" si="97"/>
        <v>NA</v>
      </c>
      <c r="P589" s="36"/>
    </row>
    <row r="590" spans="1:16" ht="15.75" hidden="1" customHeight="1" thickBot="1" x14ac:dyDescent="0.3">
      <c r="B590" s="287"/>
      <c r="D590" s="397" t="str">
        <f>'Control Panel'!F93&amp;" - "&amp;'Control Panel'!E93</f>
        <v>4.48 - Module 47</v>
      </c>
      <c r="E590" s="398"/>
      <c r="F590" s="398"/>
      <c r="G590" s="19"/>
      <c r="H590" s="19"/>
      <c r="I590" s="19" t="str">
        <f>$I$84</f>
        <v xml:space="preserve">Overall Compliance: </v>
      </c>
      <c r="J590" s="20" t="str">
        <f>IF(SUM(M599:O599)=0,"N/A",SUM(M599:O599)/SUM(M592:O592))</f>
        <v>N/A</v>
      </c>
      <c r="L590" s="29"/>
      <c r="M590" s="29"/>
      <c r="N590" s="29"/>
      <c r="O590" s="29"/>
      <c r="P590" s="36"/>
    </row>
    <row r="591" spans="1:16" ht="15.75" hidden="1" customHeight="1" thickBot="1" x14ac:dyDescent="0.3">
      <c r="B591" s="287"/>
      <c r="D591" s="399" t="str">
        <f>$D$85</f>
        <v>Availability</v>
      </c>
      <c r="E591" s="401" t="str">
        <f>$E$85</f>
        <v>Priority</v>
      </c>
      <c r="F591" s="401"/>
      <c r="G591" s="401"/>
      <c r="H591" s="402" t="str">
        <f>$H$85</f>
        <v>Total</v>
      </c>
      <c r="I591" s="404" t="str">
        <f>$I$85</f>
        <v>Comments</v>
      </c>
      <c r="J591" s="417" t="str">
        <f>$J$85</f>
        <v>Availability by Type</v>
      </c>
      <c r="L591" s="29"/>
      <c r="M591" s="37" t="str">
        <f>'Control Panel'!$F$31</f>
        <v>R</v>
      </c>
      <c r="N591" s="37" t="str">
        <f>'Control Panel'!$F$32</f>
        <v>D</v>
      </c>
      <c r="O591" s="37" t="str">
        <f>'Control Panel'!$F$33</f>
        <v>O</v>
      </c>
      <c r="P591" s="36"/>
    </row>
    <row r="592" spans="1:16" ht="15.75" hidden="1" customHeight="1" thickBot="1" x14ac:dyDescent="0.3">
      <c r="B592" s="287"/>
      <c r="D592" s="400"/>
      <c r="E592" s="75" t="str">
        <f>'Control Panel'!$E$31</f>
        <v>Required</v>
      </c>
      <c r="F592" s="76" t="str">
        <f>'Control Panel'!$E$32</f>
        <v>Desired</v>
      </c>
      <c r="G592" s="77" t="str">
        <f>'Control Panel'!$E$33</f>
        <v>Optional</v>
      </c>
      <c r="H592" s="403"/>
      <c r="I592" s="405"/>
      <c r="J592" s="418"/>
      <c r="L592" s="37" t="s">
        <v>235</v>
      </c>
      <c r="M592" s="29">
        <f>E599*'Control Panel'!$G$31*'Control Panel'!$G$36</f>
        <v>0</v>
      </c>
      <c r="N592" s="29">
        <f>F599*'Control Panel'!$G$32*'Control Panel'!$G$36</f>
        <v>0</v>
      </c>
      <c r="O592" s="29">
        <f>G599*'Control Panel'!$G$33*'Control Panel'!$G$36</f>
        <v>0</v>
      </c>
      <c r="P592" s="36"/>
    </row>
    <row r="593" spans="1:16" ht="15.75" hidden="1" customHeight="1" thickBot="1" x14ac:dyDescent="0.3">
      <c r="B593" s="287"/>
      <c r="D593" s="88" t="str">
        <f>'Control Panel'!$E$36</f>
        <v>Yes</v>
      </c>
      <c r="E593" s="81">
        <f>COUNTIFS('Module 47'!$C:$C,'Control Panel'!$F$31,'Module 47'!$AB:$AB,'Control Panel'!$F$36)</f>
        <v>0</v>
      </c>
      <c r="F593" s="82">
        <f>COUNTIFS('Module 47'!$C:$C,'Control Panel'!$F$32,'Module 47'!$AB:$AB,'Control Panel'!$F$36)</f>
        <v>0</v>
      </c>
      <c r="G593" s="83">
        <f>COUNTIFS('Module 47'!$C:$C,'Control Panel'!$F$33,'Module 47'!$AB:$AB,'Control Panel'!$F$36)</f>
        <v>0</v>
      </c>
      <c r="H593" s="71">
        <f>SUM(E593:G593)</f>
        <v>0</v>
      </c>
      <c r="I593" s="136">
        <f>COUNTIFS('Module 47'!$G:$G,"&lt;&gt;",'Module 47'!$AB:$AB,'Control Panel'!$F$36)</f>
        <v>0</v>
      </c>
      <c r="J593" s="72"/>
      <c r="L593" s="37" t="str">
        <f>'Control Panel'!$F$36</f>
        <v>Y</v>
      </c>
      <c r="M593" s="29">
        <f>E593*'Control Panel'!$G$31*'Control Panel'!$G$36</f>
        <v>0</v>
      </c>
      <c r="N593" s="29">
        <f>F593*'Control Panel'!$G$32*'Control Panel'!$G$36</f>
        <v>0</v>
      </c>
      <c r="O593" s="29">
        <f>G593*'Control Panel'!$G$33*'Control Panel'!$G$36</f>
        <v>0</v>
      </c>
      <c r="P593" s="36"/>
    </row>
    <row r="594" spans="1:16" ht="15.75" hidden="1" customHeight="1" thickBot="1" x14ac:dyDescent="0.3">
      <c r="B594" s="287"/>
      <c r="D594" s="68" t="str">
        <f>'Control Panel'!$E$37</f>
        <v>Reporting</v>
      </c>
      <c r="E594" s="78">
        <f>COUNTIFS('Module 47'!$C:$C,'Control Panel'!$F$31,'Module 47'!$AB:$AB,'Control Panel'!$F$37)</f>
        <v>0</v>
      </c>
      <c r="F594" s="79">
        <f>COUNTIFS('Module 47'!$C:$C,'Control Panel'!$F$32,'Module 47'!$AB:$AB,'Control Panel'!$F$37)</f>
        <v>0</v>
      </c>
      <c r="G594" s="80">
        <f>COUNTIFS('Module 47'!$C:$C,'Control Panel'!$F$33,'Module 47'!$AB:$AB,'Control Panel'!$F$37)</f>
        <v>0</v>
      </c>
      <c r="H594" s="69">
        <f t="shared" ref="H594:H598" si="98">SUM(E594:G594)</f>
        <v>0</v>
      </c>
      <c r="I594" s="137">
        <f>COUNTIFS('Module 47'!$G:$G,"&lt;&gt;",'Module 47'!$AB:$AB,'Control Panel'!$F$37)</f>
        <v>0</v>
      </c>
      <c r="J594" s="129"/>
      <c r="L594" s="37" t="str">
        <f>'Control Panel'!$F$37</f>
        <v>R</v>
      </c>
      <c r="M594" s="29">
        <f>E594*'Control Panel'!$G$31*'Control Panel'!$G$37</f>
        <v>0</v>
      </c>
      <c r="N594" s="29">
        <f>F594*'Control Panel'!$G$32*'Control Panel'!$G$37</f>
        <v>0</v>
      </c>
      <c r="O594" s="29">
        <f>G594*'Control Panel'!$G$33*'Control Panel'!$G$37</f>
        <v>0</v>
      </c>
      <c r="P594" s="36"/>
    </row>
    <row r="595" spans="1:16" ht="15.75" hidden="1" customHeight="1" thickBot="1" x14ac:dyDescent="0.3">
      <c r="B595" s="287"/>
      <c r="D595" s="70" t="str">
        <f>'Control Panel'!$E$38</f>
        <v>Third Party</v>
      </c>
      <c r="E595" s="81">
        <f>COUNTIFS('Module 47'!$C:$C,'Control Panel'!$F$31,'Module 47'!$AB:$AB,'Control Panel'!$F$38)</f>
        <v>0</v>
      </c>
      <c r="F595" s="82">
        <f>COUNTIFS('Module 47'!$C:$C,'Control Panel'!$F$32,'Module 47'!$AB:$AB,'Control Panel'!$F$38)</f>
        <v>0</v>
      </c>
      <c r="G595" s="83">
        <f>COUNTIFS('Module 47'!$C:$C,'Control Panel'!$F$33,'Module 47'!$AB:$AB,'Control Panel'!$F$38)</f>
        <v>0</v>
      </c>
      <c r="H595" s="71">
        <f t="shared" si="98"/>
        <v>0</v>
      </c>
      <c r="I595" s="136">
        <f>COUNTIFS('Module 47'!$G:$G,"&lt;&gt;",'Module 47'!$AB:$AB,'Control Panel'!$F$38)</f>
        <v>0</v>
      </c>
      <c r="J595" s="129"/>
      <c r="L595" s="37" t="str">
        <f>'Control Panel'!$F$38</f>
        <v>T</v>
      </c>
      <c r="M595" s="29">
        <f>E595*'Control Panel'!$G$31*'Control Panel'!$G$38</f>
        <v>0</v>
      </c>
      <c r="N595" s="29">
        <f>F595*'Control Panel'!$G$32*'Control Panel'!$G$38</f>
        <v>0</v>
      </c>
      <c r="O595" s="29">
        <f>G595*'Control Panel'!$G$33*'Control Panel'!$G$38</f>
        <v>0</v>
      </c>
      <c r="P595" s="36"/>
    </row>
    <row r="596" spans="1:16" ht="15.75" hidden="1" customHeight="1" thickBot="1" x14ac:dyDescent="0.3">
      <c r="A596" s="21" t="s">
        <v>236</v>
      </c>
      <c r="B596" s="150"/>
      <c r="D596" s="73" t="str">
        <f>'Control Panel'!$E$39</f>
        <v>Modification</v>
      </c>
      <c r="E596" s="78">
        <f>COUNTIFS('Module 47'!$C:$C,'Control Panel'!$F$31,'Module 47'!$AB:$AB,'Control Panel'!$F$39)</f>
        <v>0</v>
      </c>
      <c r="F596" s="79">
        <f>COUNTIFS('Module 47'!$C:$C,'Control Panel'!$F$32,'Module 47'!$AB:$AB,'Control Panel'!$F$39)</f>
        <v>0</v>
      </c>
      <c r="G596" s="80">
        <f>COUNTIFS('Module 47'!$C:$C,'Control Panel'!$F$33,'Module 47'!$AB:$AB,'Control Panel'!$F$39)</f>
        <v>0</v>
      </c>
      <c r="H596" s="69">
        <f t="shared" si="98"/>
        <v>0</v>
      </c>
      <c r="I596" s="137">
        <f>COUNTIFS('Module 47'!$G:$G,"&lt;&gt;",'Module 47'!$AB:$AB,'Control Panel'!$F$39)</f>
        <v>0</v>
      </c>
      <c r="J596" s="129"/>
      <c r="L596" s="37" t="str">
        <f>'Control Panel'!$F$39</f>
        <v>M</v>
      </c>
      <c r="M596" s="29">
        <f>E596*'Control Panel'!$G$31*'Control Panel'!$G$39</f>
        <v>0</v>
      </c>
      <c r="N596" s="29">
        <f>F596*'Control Panel'!$G$32*'Control Panel'!$G$39</f>
        <v>0</v>
      </c>
      <c r="O596" s="29">
        <f>G596*'Control Panel'!$G$33*'Control Panel'!$G$39</f>
        <v>0</v>
      </c>
      <c r="P596" s="36"/>
    </row>
    <row r="597" spans="1:16" ht="15.75" hidden="1" customHeight="1" thickBot="1" x14ac:dyDescent="0.3">
      <c r="A597" s="22" t="s">
        <v>237</v>
      </c>
      <c r="B597" s="151"/>
      <c r="D597" s="74" t="str">
        <f>'Control Panel'!$E$40</f>
        <v>Future</v>
      </c>
      <c r="E597" s="81">
        <f>COUNTIFS('Module 47'!$C:$C,'Control Panel'!$F$31,'Module 47'!$AB:$AB,'Control Panel'!$F$40)</f>
        <v>0</v>
      </c>
      <c r="F597" s="82">
        <f>COUNTIFS('Module 47'!$C:$C,'Control Panel'!$F$32,'Module 47'!$AB:$AB,'Control Panel'!$F$40)</f>
        <v>0</v>
      </c>
      <c r="G597" s="83">
        <f>COUNTIFS('Module 47'!$C:$C,'Control Panel'!$F$33,'Module 47'!$AB:$AB,'Control Panel'!$F$40)</f>
        <v>0</v>
      </c>
      <c r="H597" s="71">
        <f t="shared" si="98"/>
        <v>0</v>
      </c>
      <c r="I597" s="136">
        <f>COUNTIFS('Module 47'!$G:$G,"&lt;&gt;",'Module 47'!$AB:$AB,'Control Panel'!$F$40)</f>
        <v>0</v>
      </c>
      <c r="J597" s="129"/>
      <c r="L597" s="37" t="str">
        <f>'Control Panel'!$F$40</f>
        <v>F</v>
      </c>
      <c r="M597" s="29">
        <f>E597*'Control Panel'!$G$31*'Control Panel'!$G$40</f>
        <v>0</v>
      </c>
      <c r="N597" s="29">
        <f>F597*'Control Panel'!$G$32*'Control Panel'!$G$40</f>
        <v>0</v>
      </c>
      <c r="O597" s="29">
        <f>G597*'Control Panel'!$G$33*'Control Panel'!$G$40</f>
        <v>0</v>
      </c>
      <c r="P597" s="36"/>
    </row>
    <row r="598" spans="1:16" ht="15.75" hidden="1" customHeight="1" thickBot="1" x14ac:dyDescent="0.3">
      <c r="A598" s="25" t="str">
        <f>IF('Module 30'!$AC$12&gt;0,"Yes","No")</f>
        <v>No</v>
      </c>
      <c r="B598" s="152">
        <f>IF(A598="Yes",1,0)</f>
        <v>0</v>
      </c>
      <c r="D598" s="87" t="str">
        <f>'Control Panel'!$E$41</f>
        <v>Not Available</v>
      </c>
      <c r="E598" s="78">
        <f>COUNTIFS('Module 47'!$C:$C,'Control Panel'!$F$31,'Module 47'!$AB:$AB,'Control Panel'!$F$41)</f>
        <v>0</v>
      </c>
      <c r="F598" s="79">
        <f>COUNTIFS('Module 47'!$C:$C,'Control Panel'!$F$32,'Module 47'!$AB:$AB,'Control Panel'!$F$41)</f>
        <v>0</v>
      </c>
      <c r="G598" s="80">
        <f>COUNTIFS('Module 47'!$C:$C,'Control Panel'!$F$33,'Module 47'!$AB:$AB,'Control Panel'!$F$41)</f>
        <v>0</v>
      </c>
      <c r="H598" s="69">
        <f t="shared" si="98"/>
        <v>0</v>
      </c>
      <c r="I598" s="137">
        <f>COUNTIFS('Module 47'!$G:$G,"&lt;&gt;",'Module 47'!$AB:$AB,'Control Panel'!$F$41)</f>
        <v>0</v>
      </c>
      <c r="J598" s="129"/>
      <c r="L598" s="37" t="str">
        <f>'Control Panel'!$F$41</f>
        <v>N</v>
      </c>
      <c r="M598" s="29">
        <f>E598*'Control Panel'!$G$31*'Control Panel'!$G$41</f>
        <v>0</v>
      </c>
      <c r="N598" s="29">
        <f>F598*'Control Panel'!$G$32*'Control Panel'!$G$41</f>
        <v>0</v>
      </c>
      <c r="O598" s="29">
        <f>G598*'Control Panel'!$G$33*'Control Panel'!$G$41</f>
        <v>0</v>
      </c>
      <c r="P598" s="36"/>
    </row>
    <row r="599" spans="1:16" ht="15.75" hidden="1" customHeight="1" thickBot="1" x14ac:dyDescent="0.3">
      <c r="B599" s="287"/>
      <c r="D599" s="84" t="str">
        <f>$D$93</f>
        <v>Total:</v>
      </c>
      <c r="E599" s="85">
        <f>SUM(E593:E598)</f>
        <v>0</v>
      </c>
      <c r="F599" s="85">
        <f>SUM(F593:F598)</f>
        <v>0</v>
      </c>
      <c r="G599" s="85">
        <f>SUM(G593:G598)</f>
        <v>0</v>
      </c>
      <c r="H599" s="86">
        <f>SUM(H593:H598)</f>
        <v>0</v>
      </c>
      <c r="I599" s="86">
        <f>SUM(I593:I598)</f>
        <v>0</v>
      </c>
      <c r="J599" s="154"/>
      <c r="L599" s="37" t="str">
        <f>D599</f>
        <v>Total:</v>
      </c>
      <c r="M599" s="29">
        <f>SUM(M593:M598)</f>
        <v>0</v>
      </c>
      <c r="N599" s="29">
        <f>SUM(N593:N598)</f>
        <v>0</v>
      </c>
      <c r="O599" s="29">
        <f>SUM(O593:O598)</f>
        <v>0</v>
      </c>
      <c r="P599" s="36"/>
    </row>
    <row r="600" spans="1:16" ht="15.75" hidden="1" customHeight="1" thickBot="1" x14ac:dyDescent="0.3">
      <c r="B600" s="287"/>
      <c r="D600" s="59"/>
      <c r="H600" s="4"/>
      <c r="L600" s="29" t="s">
        <v>239</v>
      </c>
      <c r="M600" s="38" t="str">
        <f t="shared" ref="M600:O600" si="99">IF(M592=0,"NA",M599/M592)</f>
        <v>NA</v>
      </c>
      <c r="N600" s="38" t="str">
        <f t="shared" si="99"/>
        <v>NA</v>
      </c>
      <c r="O600" s="38" t="str">
        <f t="shared" si="99"/>
        <v>NA</v>
      </c>
      <c r="P600" s="36"/>
    </row>
    <row r="601" spans="1:16" ht="15.75" hidden="1" customHeight="1" thickBot="1" x14ac:dyDescent="0.3">
      <c r="B601" s="287"/>
      <c r="D601" s="397" t="str">
        <f>'Control Panel'!F94&amp;" - "&amp;'Control Panel'!E94</f>
        <v>4.49 - Module 48</v>
      </c>
      <c r="E601" s="398"/>
      <c r="F601" s="398"/>
      <c r="G601" s="19"/>
      <c r="H601" s="19"/>
      <c r="I601" s="19" t="str">
        <f>$I$84</f>
        <v xml:space="preserve">Overall Compliance: </v>
      </c>
      <c r="J601" s="20" t="str">
        <f>IF(SUM(M610:O610)=0,"N/A",SUM(M610:O610)/SUM(M603:O603))</f>
        <v>N/A</v>
      </c>
      <c r="L601" s="29"/>
      <c r="M601" s="29"/>
      <c r="N601" s="29"/>
      <c r="O601" s="29"/>
      <c r="P601" s="36"/>
    </row>
    <row r="602" spans="1:16" ht="15.75" hidden="1" customHeight="1" thickBot="1" x14ac:dyDescent="0.3">
      <c r="B602" s="287"/>
      <c r="D602" s="399" t="str">
        <f>$D$85</f>
        <v>Availability</v>
      </c>
      <c r="E602" s="401" t="str">
        <f>$E$85</f>
        <v>Priority</v>
      </c>
      <c r="F602" s="401"/>
      <c r="G602" s="401"/>
      <c r="H602" s="402" t="str">
        <f>$H$85</f>
        <v>Total</v>
      </c>
      <c r="I602" s="404" t="str">
        <f>$I$85</f>
        <v>Comments</v>
      </c>
      <c r="J602" s="417" t="str">
        <f>$J$85</f>
        <v>Availability by Type</v>
      </c>
      <c r="L602" s="29"/>
      <c r="M602" s="37" t="str">
        <f>'Control Panel'!$F$31</f>
        <v>R</v>
      </c>
      <c r="N602" s="37" t="str">
        <f>'Control Panel'!$F$32</f>
        <v>D</v>
      </c>
      <c r="O602" s="37" t="str">
        <f>'Control Panel'!$F$33</f>
        <v>O</v>
      </c>
      <c r="P602" s="36"/>
    </row>
    <row r="603" spans="1:16" ht="15.75" hidden="1" customHeight="1" thickBot="1" x14ac:dyDescent="0.3">
      <c r="B603" s="287"/>
      <c r="D603" s="400"/>
      <c r="E603" s="75" t="str">
        <f>'Control Panel'!$E$31</f>
        <v>Required</v>
      </c>
      <c r="F603" s="76" t="str">
        <f>'Control Panel'!$E$32</f>
        <v>Desired</v>
      </c>
      <c r="G603" s="77" t="str">
        <f>'Control Panel'!$E$33</f>
        <v>Optional</v>
      </c>
      <c r="H603" s="403"/>
      <c r="I603" s="405"/>
      <c r="J603" s="418"/>
      <c r="L603" s="37" t="s">
        <v>235</v>
      </c>
      <c r="M603" s="29">
        <f>E610*'Control Panel'!$G$31*'Control Panel'!$G$36</f>
        <v>0</v>
      </c>
      <c r="N603" s="29">
        <f>F610*'Control Panel'!$G$32*'Control Panel'!$G$36</f>
        <v>0</v>
      </c>
      <c r="O603" s="29">
        <f>G610*'Control Panel'!$G$33*'Control Panel'!$G$36</f>
        <v>0</v>
      </c>
      <c r="P603" s="36"/>
    </row>
    <row r="604" spans="1:16" ht="15.75" hidden="1" customHeight="1" thickBot="1" x14ac:dyDescent="0.3">
      <c r="B604" s="287"/>
      <c r="D604" s="88" t="str">
        <f>'Control Panel'!$E$36</f>
        <v>Yes</v>
      </c>
      <c r="E604" s="81">
        <f>COUNTIFS('Module 48'!$C:$C,'Control Panel'!$F$31,'Module 48'!$AB:$AB,'Control Panel'!$F$36)</f>
        <v>0</v>
      </c>
      <c r="F604" s="82">
        <f>COUNTIFS('Module 48'!$C:$C,'Control Panel'!$F$32,'Module 48'!$AB:$AB,'Control Panel'!$F$36)</f>
        <v>0</v>
      </c>
      <c r="G604" s="83">
        <f>COUNTIFS('Module 48'!$C:$C,'Control Panel'!$F$33,'Module 48'!$AB:$AB,'Control Panel'!$F$36)</f>
        <v>0</v>
      </c>
      <c r="H604" s="71">
        <f>SUM(E604:G604)</f>
        <v>0</v>
      </c>
      <c r="I604" s="136">
        <f>COUNTIFS('Module 48'!$G:$G,"&lt;&gt;",'Module 48'!$AB:$AB,'Control Panel'!$F$36)</f>
        <v>0</v>
      </c>
      <c r="J604" s="72"/>
      <c r="L604" s="37" t="str">
        <f>'Control Panel'!$F$36</f>
        <v>Y</v>
      </c>
      <c r="M604" s="29">
        <f>E604*'Control Panel'!$G$31*'Control Panel'!$G$36</f>
        <v>0</v>
      </c>
      <c r="N604" s="29">
        <f>F604*'Control Panel'!$G$32*'Control Panel'!$G$36</f>
        <v>0</v>
      </c>
      <c r="O604" s="29">
        <f>G604*'Control Panel'!$G$33*'Control Panel'!$G$36</f>
        <v>0</v>
      </c>
      <c r="P604" s="36"/>
    </row>
    <row r="605" spans="1:16" ht="15.75" hidden="1" customHeight="1" thickBot="1" x14ac:dyDescent="0.3">
      <c r="B605" s="287"/>
      <c r="D605" s="68" t="str">
        <f>'Control Panel'!$E$37</f>
        <v>Reporting</v>
      </c>
      <c r="E605" s="78">
        <f>COUNTIFS('Module 48'!$C:$C,'Control Panel'!$F$31,'Module 48'!$AB:$AB,'Control Panel'!$F$37)</f>
        <v>0</v>
      </c>
      <c r="F605" s="79">
        <f>COUNTIFS('Module 48'!$C:$C,'Control Panel'!$F$32,'Module 48'!$AB:$AB,'Control Panel'!$F$37)</f>
        <v>0</v>
      </c>
      <c r="G605" s="80">
        <f>COUNTIFS('Module 48'!$C:$C,'Control Panel'!$F$33,'Module 48'!$AB:$AB,'Control Panel'!$F$37)</f>
        <v>0</v>
      </c>
      <c r="H605" s="69">
        <f t="shared" ref="H605:H609" si="100">SUM(E605:G605)</f>
        <v>0</v>
      </c>
      <c r="I605" s="137">
        <f>COUNTIFS('Module 48'!$G:$G,"&lt;&gt;",'Module 48'!$AB:$AB,'Control Panel'!$F$37)</f>
        <v>0</v>
      </c>
      <c r="J605" s="129"/>
      <c r="L605" s="37" t="str">
        <f>'Control Panel'!$F$37</f>
        <v>R</v>
      </c>
      <c r="M605" s="29">
        <f>E605*'Control Panel'!$G$31*'Control Panel'!$G$37</f>
        <v>0</v>
      </c>
      <c r="N605" s="29">
        <f>F605*'Control Panel'!$G$32*'Control Panel'!$G$37</f>
        <v>0</v>
      </c>
      <c r="O605" s="29">
        <f>G605*'Control Panel'!$G$33*'Control Panel'!$G$37</f>
        <v>0</v>
      </c>
      <c r="P605" s="36"/>
    </row>
    <row r="606" spans="1:16" ht="15.75" hidden="1" customHeight="1" thickBot="1" x14ac:dyDescent="0.3">
      <c r="B606" s="287"/>
      <c r="D606" s="70" t="str">
        <f>'Control Panel'!$E$38</f>
        <v>Third Party</v>
      </c>
      <c r="E606" s="81">
        <f>COUNTIFS('Module 48'!$C:$C,'Control Panel'!$F$31,'Module 48'!$AB:$AB,'Control Panel'!$F$38)</f>
        <v>0</v>
      </c>
      <c r="F606" s="82">
        <f>COUNTIFS('Module 48'!$C:$C,'Control Panel'!$F$32,'Module 48'!$AB:$AB,'Control Panel'!$F$38)</f>
        <v>0</v>
      </c>
      <c r="G606" s="83">
        <f>COUNTIFS('Module 48'!$C:$C,'Control Panel'!$F$33,'Module 48'!$AB:$AB,'Control Panel'!$F$38)</f>
        <v>0</v>
      </c>
      <c r="H606" s="71">
        <f t="shared" si="100"/>
        <v>0</v>
      </c>
      <c r="I606" s="136">
        <f>COUNTIFS('Module 48'!$G:$G,"&lt;&gt;",'Module 48'!$AB:$AB,'Control Panel'!$F$38)</f>
        <v>0</v>
      </c>
      <c r="J606" s="129"/>
      <c r="L606" s="37" t="str">
        <f>'Control Panel'!$F$38</f>
        <v>T</v>
      </c>
      <c r="M606" s="29">
        <f>E606*'Control Panel'!$G$31*'Control Panel'!$G$38</f>
        <v>0</v>
      </c>
      <c r="N606" s="29">
        <f>F606*'Control Panel'!$G$32*'Control Panel'!$G$38</f>
        <v>0</v>
      </c>
      <c r="O606" s="29">
        <f>G606*'Control Panel'!$G$33*'Control Panel'!$G$38</f>
        <v>0</v>
      </c>
      <c r="P606" s="36"/>
    </row>
    <row r="607" spans="1:16" ht="15.75" hidden="1" customHeight="1" thickBot="1" x14ac:dyDescent="0.3">
      <c r="A607" s="21" t="s">
        <v>236</v>
      </c>
      <c r="B607" s="150"/>
      <c r="D607" s="73" t="str">
        <f>'Control Panel'!$E$39</f>
        <v>Modification</v>
      </c>
      <c r="E607" s="78">
        <f>COUNTIFS('Module 48'!$C:$C,'Control Panel'!$F$31,'Module 48'!$AB:$AB,'Control Panel'!$F$39)</f>
        <v>0</v>
      </c>
      <c r="F607" s="79">
        <f>COUNTIFS('Module 48'!$C:$C,'Control Panel'!$F$32,'Module 48'!$AB:$AB,'Control Panel'!$F$39)</f>
        <v>0</v>
      </c>
      <c r="G607" s="80">
        <f>COUNTIFS('Module 48'!$C:$C,'Control Panel'!$F$33,'Module 48'!$AB:$AB,'Control Panel'!$F$39)</f>
        <v>0</v>
      </c>
      <c r="H607" s="69">
        <f t="shared" si="100"/>
        <v>0</v>
      </c>
      <c r="I607" s="137">
        <f>COUNTIFS('Module 48'!$G:$G,"&lt;&gt;",'Module 48'!$AB:$AB,'Control Panel'!$F$39)</f>
        <v>0</v>
      </c>
      <c r="J607" s="129"/>
      <c r="L607" s="37" t="str">
        <f>'Control Panel'!$F$39</f>
        <v>M</v>
      </c>
      <c r="M607" s="29">
        <f>E607*'Control Panel'!$G$31*'Control Panel'!$G$39</f>
        <v>0</v>
      </c>
      <c r="N607" s="29">
        <f>F607*'Control Panel'!$G$32*'Control Panel'!$G$39</f>
        <v>0</v>
      </c>
      <c r="O607" s="29">
        <f>G607*'Control Panel'!$G$33*'Control Panel'!$G$39</f>
        <v>0</v>
      </c>
      <c r="P607" s="36"/>
    </row>
    <row r="608" spans="1:16" ht="15.75" hidden="1" customHeight="1" thickBot="1" x14ac:dyDescent="0.3">
      <c r="A608" s="22" t="s">
        <v>237</v>
      </c>
      <c r="B608" s="151"/>
      <c r="D608" s="74" t="str">
        <f>'Control Panel'!$E$40</f>
        <v>Future</v>
      </c>
      <c r="E608" s="81">
        <f>COUNTIFS('Module 48'!$C:$C,'Control Panel'!$F$31,'Module 48'!$AB:$AB,'Control Panel'!$F$40)</f>
        <v>0</v>
      </c>
      <c r="F608" s="82">
        <f>COUNTIFS('Module 48'!$C:$C,'Control Panel'!$F$32,'Module 48'!$AB:$AB,'Control Panel'!$F$40)</f>
        <v>0</v>
      </c>
      <c r="G608" s="83">
        <f>COUNTIFS('Module 48'!$C:$C,'Control Panel'!$F$33,'Module 48'!$AB:$AB,'Control Panel'!$F$40)</f>
        <v>0</v>
      </c>
      <c r="H608" s="71">
        <f t="shared" si="100"/>
        <v>0</v>
      </c>
      <c r="I608" s="136">
        <f>COUNTIFS('Module 48'!$G:$G,"&lt;&gt;",'Module 48'!$AB:$AB,'Control Panel'!$F$40)</f>
        <v>0</v>
      </c>
      <c r="J608" s="129"/>
      <c r="L608" s="37" t="str">
        <f>'Control Panel'!$F$40</f>
        <v>F</v>
      </c>
      <c r="M608" s="29">
        <f>E608*'Control Panel'!$G$31*'Control Panel'!$G$40</f>
        <v>0</v>
      </c>
      <c r="N608" s="29">
        <f>F608*'Control Panel'!$G$32*'Control Panel'!$G$40</f>
        <v>0</v>
      </c>
      <c r="O608" s="29">
        <f>G608*'Control Panel'!$G$33*'Control Panel'!$G$40</f>
        <v>0</v>
      </c>
      <c r="P608" s="36"/>
    </row>
    <row r="609" spans="1:16" ht="15.75" hidden="1" customHeight="1" thickBot="1" x14ac:dyDescent="0.3">
      <c r="A609" s="25" t="str">
        <f>IF('Module 30'!$AC$12&gt;0,"Yes","No")</f>
        <v>No</v>
      </c>
      <c r="B609" s="152">
        <f>IF(A609="Yes",1,0)</f>
        <v>0</v>
      </c>
      <c r="D609" s="87" t="str">
        <f>'Control Panel'!$E$41</f>
        <v>Not Available</v>
      </c>
      <c r="E609" s="78">
        <f>COUNTIFS('Module 48'!$C:$C,'Control Panel'!$F$31,'Module 48'!$AB:$AB,'Control Panel'!$F$41)</f>
        <v>0</v>
      </c>
      <c r="F609" s="79">
        <f>COUNTIFS('Module 48'!$C:$C,'Control Panel'!$F$32,'Module 48'!$AB:$AB,'Control Panel'!$F$41)</f>
        <v>0</v>
      </c>
      <c r="G609" s="80">
        <f>COUNTIFS('Module 48'!$C:$C,'Control Panel'!$F$33,'Module 48'!$AB:$AB,'Control Panel'!$F$41)</f>
        <v>0</v>
      </c>
      <c r="H609" s="69">
        <f t="shared" si="100"/>
        <v>0</v>
      </c>
      <c r="I609" s="137">
        <f>COUNTIFS('Module 48'!$G:$G,"&lt;&gt;",'Module 48'!$AB:$AB,'Control Panel'!$F$41)</f>
        <v>0</v>
      </c>
      <c r="J609" s="129"/>
      <c r="L609" s="37" t="str">
        <f>'Control Panel'!$F$41</f>
        <v>N</v>
      </c>
      <c r="M609" s="29">
        <f>E609*'Control Panel'!$G$31*'Control Panel'!$G$41</f>
        <v>0</v>
      </c>
      <c r="N609" s="29">
        <f>F609*'Control Panel'!$G$32*'Control Panel'!$G$41</f>
        <v>0</v>
      </c>
      <c r="O609" s="29">
        <f>G609*'Control Panel'!$G$33*'Control Panel'!$G$41</f>
        <v>0</v>
      </c>
      <c r="P609" s="36"/>
    </row>
    <row r="610" spans="1:16" ht="15.75" hidden="1" customHeight="1" thickBot="1" x14ac:dyDescent="0.3">
      <c r="A610" s="24"/>
      <c r="B610" s="153"/>
      <c r="D610" s="84" t="str">
        <f>$D$93</f>
        <v>Total:</v>
      </c>
      <c r="E610" s="85">
        <f>SUM(E604:E609)</f>
        <v>0</v>
      </c>
      <c r="F610" s="85">
        <f>SUM(F604:F609)</f>
        <v>0</v>
      </c>
      <c r="G610" s="85">
        <f>SUM(G604:G609)</f>
        <v>0</v>
      </c>
      <c r="H610" s="86">
        <f>SUM(H604:H609)</f>
        <v>0</v>
      </c>
      <c r="I610" s="86">
        <f>SUM(I604:I609)</f>
        <v>0</v>
      </c>
      <c r="J610" s="154"/>
      <c r="L610" s="37" t="str">
        <f>D610</f>
        <v>Total:</v>
      </c>
      <c r="M610" s="29">
        <f>SUM(M604:M609)</f>
        <v>0</v>
      </c>
      <c r="N610" s="29">
        <f>SUM(N604:N609)</f>
        <v>0</v>
      </c>
      <c r="O610" s="29">
        <f>SUM(O604:O609)</f>
        <v>0</v>
      </c>
      <c r="P610" s="36"/>
    </row>
    <row r="611" spans="1:16" ht="15.75" hidden="1" customHeight="1" thickBot="1" x14ac:dyDescent="0.3">
      <c r="B611" s="287"/>
      <c r="D611" s="59"/>
      <c r="H611" s="4"/>
      <c r="L611" s="29" t="s">
        <v>239</v>
      </c>
      <c r="M611" s="38" t="str">
        <f t="shared" ref="M611:O611" si="101">IF(M603=0,"NA",M610/M603)</f>
        <v>NA</v>
      </c>
      <c r="N611" s="38" t="str">
        <f t="shared" si="101"/>
        <v>NA</v>
      </c>
      <c r="O611" s="38" t="str">
        <f t="shared" si="101"/>
        <v>NA</v>
      </c>
      <c r="P611" s="36"/>
    </row>
    <row r="612" spans="1:16" ht="15.75" hidden="1" customHeight="1" thickBot="1" x14ac:dyDescent="0.3">
      <c r="B612" s="287"/>
      <c r="D612" s="397" t="str">
        <f>'Control Panel'!F95&amp;" - "&amp;'Control Panel'!E95</f>
        <v>4.50 - Module 49</v>
      </c>
      <c r="E612" s="398"/>
      <c r="F612" s="398"/>
      <c r="G612" s="19"/>
      <c r="H612" s="19"/>
      <c r="I612" s="19" t="str">
        <f>$I$84</f>
        <v xml:space="preserve">Overall Compliance: </v>
      </c>
      <c r="J612" s="20" t="str">
        <f>IF(SUM(M621:O621)=0,"N/A",SUM(M621:O621)/SUM(M614:O614))</f>
        <v>N/A</v>
      </c>
      <c r="L612" s="29"/>
      <c r="M612" s="29"/>
      <c r="N612" s="29"/>
      <c r="O612" s="29"/>
      <c r="P612" s="36"/>
    </row>
    <row r="613" spans="1:16" ht="15.75" hidden="1" customHeight="1" thickBot="1" x14ac:dyDescent="0.3">
      <c r="B613" s="287"/>
      <c r="D613" s="399" t="str">
        <f>$D$85</f>
        <v>Availability</v>
      </c>
      <c r="E613" s="401" t="str">
        <f>$E$85</f>
        <v>Priority</v>
      </c>
      <c r="F613" s="401"/>
      <c r="G613" s="401"/>
      <c r="H613" s="402" t="str">
        <f>$H$85</f>
        <v>Total</v>
      </c>
      <c r="I613" s="404" t="str">
        <f>$I$85</f>
        <v>Comments</v>
      </c>
      <c r="J613" s="417" t="str">
        <f>$J$85</f>
        <v>Availability by Type</v>
      </c>
      <c r="L613" s="29"/>
      <c r="M613" s="37" t="str">
        <f>'Control Panel'!$F$31</f>
        <v>R</v>
      </c>
      <c r="N613" s="37" t="str">
        <f>'Control Panel'!$F$32</f>
        <v>D</v>
      </c>
      <c r="O613" s="37" t="str">
        <f>'Control Panel'!$F$33</f>
        <v>O</v>
      </c>
      <c r="P613" s="36"/>
    </row>
    <row r="614" spans="1:16" ht="15.75" hidden="1" customHeight="1" thickBot="1" x14ac:dyDescent="0.3">
      <c r="B614" s="287"/>
      <c r="D614" s="400"/>
      <c r="E614" s="75" t="str">
        <f>'Control Panel'!$E$31</f>
        <v>Required</v>
      </c>
      <c r="F614" s="76" t="str">
        <f>'Control Panel'!$E$32</f>
        <v>Desired</v>
      </c>
      <c r="G614" s="77" t="str">
        <f>'Control Panel'!$E$33</f>
        <v>Optional</v>
      </c>
      <c r="H614" s="403"/>
      <c r="I614" s="405"/>
      <c r="J614" s="418"/>
      <c r="L614" s="37" t="s">
        <v>235</v>
      </c>
      <c r="M614" s="29">
        <f>E621*'Control Panel'!$G$31*'Control Panel'!$G$36</f>
        <v>0</v>
      </c>
      <c r="N614" s="29">
        <f>F621*'Control Panel'!$G$32*'Control Panel'!$G$36</f>
        <v>0</v>
      </c>
      <c r="O614" s="29">
        <f>G621*'Control Panel'!$G$33*'Control Panel'!$G$36</f>
        <v>0</v>
      </c>
      <c r="P614" s="36"/>
    </row>
    <row r="615" spans="1:16" ht="15.75" hidden="1" customHeight="1" thickBot="1" x14ac:dyDescent="0.3">
      <c r="B615" s="287"/>
      <c r="D615" s="88" t="str">
        <f>'Control Panel'!$E$36</f>
        <v>Yes</v>
      </c>
      <c r="E615" s="81">
        <f>COUNTIFS('Module 49'!$C:$C,'Control Panel'!$F$31,'Module 49'!$AB:$AB,'Control Panel'!$F$36)</f>
        <v>0</v>
      </c>
      <c r="F615" s="82">
        <f>COUNTIFS('Module 49'!$C:$C,'Control Panel'!$F$32,'Module 49'!$AB:$AB,'Control Panel'!$F$36)</f>
        <v>0</v>
      </c>
      <c r="G615" s="83">
        <f>COUNTIFS('Module 49'!$C:$C,'Control Panel'!$F$33,'Module 49'!$AB:$AB,'Control Panel'!$F$36)</f>
        <v>0</v>
      </c>
      <c r="H615" s="71">
        <f>SUM(E615:G615)</f>
        <v>0</v>
      </c>
      <c r="I615" s="136">
        <f>COUNTIFS('Module 49'!$G:$G,"&lt;&gt;",'Module 49'!$AB:$AB,'Control Panel'!$F$36)</f>
        <v>0</v>
      </c>
      <c r="J615" s="72"/>
      <c r="L615" s="37" t="str">
        <f>'Control Panel'!$F$36</f>
        <v>Y</v>
      </c>
      <c r="M615" s="29">
        <f>E615*'Control Panel'!$G$31*'Control Panel'!$G$36</f>
        <v>0</v>
      </c>
      <c r="N615" s="29">
        <f>F615*'Control Panel'!$G$32*'Control Panel'!$G$36</f>
        <v>0</v>
      </c>
      <c r="O615" s="29">
        <f>G615*'Control Panel'!$G$33*'Control Panel'!$G$36</f>
        <v>0</v>
      </c>
      <c r="P615" s="36"/>
    </row>
    <row r="616" spans="1:16" ht="15.75" hidden="1" customHeight="1" thickBot="1" x14ac:dyDescent="0.3">
      <c r="B616" s="287"/>
      <c r="D616" s="68" t="str">
        <f>'Control Panel'!$E$37</f>
        <v>Reporting</v>
      </c>
      <c r="E616" s="78">
        <f>COUNTIFS('Module 49'!$C:$C,'Control Panel'!$F$31,'Module 49'!$AB:$AB,'Control Panel'!$F$37)</f>
        <v>0</v>
      </c>
      <c r="F616" s="79">
        <f>COUNTIFS('Module 49'!$C:$C,'Control Panel'!$F$32,'Module 49'!$AB:$AB,'Control Panel'!$F$37)</f>
        <v>0</v>
      </c>
      <c r="G616" s="80">
        <f>COUNTIFS('Module 49'!$C:$C,'Control Panel'!$F$33,'Module 49'!$AB:$AB,'Control Panel'!$F$37)</f>
        <v>0</v>
      </c>
      <c r="H616" s="69">
        <f t="shared" ref="H616:H620" si="102">SUM(E616:G616)</f>
        <v>0</v>
      </c>
      <c r="I616" s="137">
        <f>COUNTIFS('Module 49'!$G:$G,"&lt;&gt;",'Module 49'!$AB:$AB,'Control Panel'!$F$37)</f>
        <v>0</v>
      </c>
      <c r="J616" s="129"/>
      <c r="L616" s="37" t="str">
        <f>'Control Panel'!$F$37</f>
        <v>R</v>
      </c>
      <c r="M616" s="29">
        <f>E616*'Control Panel'!$G$31*'Control Panel'!$G$37</f>
        <v>0</v>
      </c>
      <c r="N616" s="29">
        <f>F616*'Control Panel'!$G$32*'Control Panel'!$G$37</f>
        <v>0</v>
      </c>
      <c r="O616" s="29">
        <f>G616*'Control Panel'!$G$33*'Control Panel'!$G$37</f>
        <v>0</v>
      </c>
      <c r="P616" s="36"/>
    </row>
    <row r="617" spans="1:16" ht="15.75" hidden="1" customHeight="1" thickBot="1" x14ac:dyDescent="0.3">
      <c r="B617" s="287"/>
      <c r="D617" s="70" t="str">
        <f>'Control Panel'!$E$38</f>
        <v>Third Party</v>
      </c>
      <c r="E617" s="81">
        <f>COUNTIFS('Module 49'!$C:$C,'Control Panel'!$F$31,'Module 49'!$AB:$AB,'Control Panel'!$F$38)</f>
        <v>0</v>
      </c>
      <c r="F617" s="82">
        <f>COUNTIFS('Module 49'!$C:$C,'Control Panel'!$F$32,'Module 49'!$AB:$AB,'Control Panel'!$F$38)</f>
        <v>0</v>
      </c>
      <c r="G617" s="83">
        <f>COUNTIFS('Module 49'!$C:$C,'Control Panel'!$F$33,'Module 49'!$AB:$AB,'Control Panel'!$F$38)</f>
        <v>0</v>
      </c>
      <c r="H617" s="71">
        <f t="shared" si="102"/>
        <v>0</v>
      </c>
      <c r="I617" s="136">
        <f>COUNTIFS('Module 49'!$G:$G,"&lt;&gt;",'Module 49'!$AB:$AB,'Control Panel'!$F$38)</f>
        <v>0</v>
      </c>
      <c r="J617" s="129"/>
      <c r="L617" s="37" t="str">
        <f>'Control Panel'!$F$38</f>
        <v>T</v>
      </c>
      <c r="M617" s="29">
        <f>E617*'Control Panel'!$G$31*'Control Panel'!$G$38</f>
        <v>0</v>
      </c>
      <c r="N617" s="29">
        <f>F617*'Control Panel'!$G$32*'Control Panel'!$G$38</f>
        <v>0</v>
      </c>
      <c r="O617" s="29">
        <f>G617*'Control Panel'!$G$33*'Control Panel'!$G$38</f>
        <v>0</v>
      </c>
      <c r="P617" s="36"/>
    </row>
    <row r="618" spans="1:16" ht="15.75" hidden="1" customHeight="1" thickBot="1" x14ac:dyDescent="0.3">
      <c r="A618" s="21" t="s">
        <v>236</v>
      </c>
      <c r="B618" s="150"/>
      <c r="D618" s="73" t="str">
        <f>'Control Panel'!$E$39</f>
        <v>Modification</v>
      </c>
      <c r="E618" s="78">
        <f>COUNTIFS('Module 49'!$C:$C,'Control Panel'!$F$31,'Module 49'!$AB:$AB,'Control Panel'!$F$39)</f>
        <v>0</v>
      </c>
      <c r="F618" s="79">
        <f>COUNTIFS('Module 49'!$C:$C,'Control Panel'!$F$32,'Module 49'!$AB:$AB,'Control Panel'!$F$39)</f>
        <v>0</v>
      </c>
      <c r="G618" s="80">
        <f>COUNTIFS('Module 49'!$C:$C,'Control Panel'!$F$33,'Module 49'!$AB:$AB,'Control Panel'!$F$39)</f>
        <v>0</v>
      </c>
      <c r="H618" s="69">
        <f t="shared" si="102"/>
        <v>0</v>
      </c>
      <c r="I618" s="137">
        <f>COUNTIFS('Module 49'!$G:$G,"&lt;&gt;",'Module 49'!$AB:$AB,'Control Panel'!$F$39)</f>
        <v>0</v>
      </c>
      <c r="J618" s="129"/>
      <c r="L618" s="37" t="str">
        <f>'Control Panel'!$F$39</f>
        <v>M</v>
      </c>
      <c r="M618" s="29">
        <f>E618*'Control Panel'!$G$31*'Control Panel'!$G$39</f>
        <v>0</v>
      </c>
      <c r="N618" s="29">
        <f>F618*'Control Panel'!$G$32*'Control Panel'!$G$39</f>
        <v>0</v>
      </c>
      <c r="O618" s="29">
        <f>G618*'Control Panel'!$G$33*'Control Panel'!$G$39</f>
        <v>0</v>
      </c>
      <c r="P618" s="36"/>
    </row>
    <row r="619" spans="1:16" ht="15.75" hidden="1" customHeight="1" thickBot="1" x14ac:dyDescent="0.3">
      <c r="A619" s="22" t="s">
        <v>237</v>
      </c>
      <c r="B619" s="151"/>
      <c r="D619" s="74" t="str">
        <f>'Control Panel'!$E$40</f>
        <v>Future</v>
      </c>
      <c r="E619" s="81">
        <f>COUNTIFS('Module 49'!$C:$C,'Control Panel'!$F$31,'Module 49'!$AB:$AB,'Control Panel'!$F$40)</f>
        <v>0</v>
      </c>
      <c r="F619" s="82">
        <f>COUNTIFS('Module 49'!$C:$C,'Control Panel'!$F$32,'Module 49'!$AB:$AB,'Control Panel'!$F$40)</f>
        <v>0</v>
      </c>
      <c r="G619" s="83">
        <f>COUNTIFS('Module 49'!$C:$C,'Control Panel'!$F$33,'Module 49'!$AB:$AB,'Control Panel'!$F$40)</f>
        <v>0</v>
      </c>
      <c r="H619" s="71">
        <f t="shared" si="102"/>
        <v>0</v>
      </c>
      <c r="I619" s="136">
        <f>COUNTIFS('Module 49'!$G:$G,"&lt;&gt;",'Module 49'!$AB:$AB,'Control Panel'!$F$40)</f>
        <v>0</v>
      </c>
      <c r="J619" s="129"/>
      <c r="L619" s="37" t="str">
        <f>'Control Panel'!$F$40</f>
        <v>F</v>
      </c>
      <c r="M619" s="29">
        <f>E619*'Control Panel'!$G$31*'Control Panel'!$G$40</f>
        <v>0</v>
      </c>
      <c r="N619" s="29">
        <f>F619*'Control Panel'!$G$32*'Control Panel'!$G$40</f>
        <v>0</v>
      </c>
      <c r="O619" s="29">
        <f>G619*'Control Panel'!$G$33*'Control Panel'!$G$40</f>
        <v>0</v>
      </c>
      <c r="P619" s="36"/>
    </row>
    <row r="620" spans="1:16" ht="15.75" hidden="1" customHeight="1" thickBot="1" x14ac:dyDescent="0.3">
      <c r="A620" s="25" t="str">
        <f>IF('Module 30'!$AC$12&gt;0,"Yes","No")</f>
        <v>No</v>
      </c>
      <c r="B620" s="152">
        <f>IF(A620="Yes",1,0)</f>
        <v>0</v>
      </c>
      <c r="D620" s="87" t="str">
        <f>'Control Panel'!$E$41</f>
        <v>Not Available</v>
      </c>
      <c r="E620" s="78">
        <f>COUNTIFS('Module 49'!$C:$C,'Control Panel'!$F$31,'Module 49'!$AB:$AB,'Control Panel'!$F$41)</f>
        <v>0</v>
      </c>
      <c r="F620" s="79">
        <f>COUNTIFS('Module 49'!$C:$C,'Control Panel'!$F$32,'Module 49'!$AB:$AB,'Control Panel'!$F$41)</f>
        <v>0</v>
      </c>
      <c r="G620" s="80">
        <f>COUNTIFS('Module 49'!$C:$C,'Control Panel'!$F$33,'Module 49'!$AB:$AB,'Control Panel'!$F$41)</f>
        <v>0</v>
      </c>
      <c r="H620" s="69">
        <f t="shared" si="102"/>
        <v>0</v>
      </c>
      <c r="I620" s="137">
        <f>COUNTIFS('Module 49'!$G:$G,"&lt;&gt;",'Module 49'!$AB:$AB,'Control Panel'!$F$41)</f>
        <v>0</v>
      </c>
      <c r="J620" s="129"/>
      <c r="L620" s="37" t="str">
        <f>'Control Panel'!$F$41</f>
        <v>N</v>
      </c>
      <c r="M620" s="29">
        <f>E620*'Control Panel'!$G$31*'Control Panel'!$G$41</f>
        <v>0</v>
      </c>
      <c r="N620" s="29">
        <f>F620*'Control Panel'!$G$32*'Control Panel'!$G$41</f>
        <v>0</v>
      </c>
      <c r="O620" s="29">
        <f>G620*'Control Panel'!$G$33*'Control Panel'!$G$41</f>
        <v>0</v>
      </c>
      <c r="P620" s="36"/>
    </row>
    <row r="621" spans="1:16" ht="15.75" hidden="1" customHeight="1" thickBot="1" x14ac:dyDescent="0.3">
      <c r="B621" s="287"/>
      <c r="D621" s="84" t="str">
        <f>$D$93</f>
        <v>Total:</v>
      </c>
      <c r="E621" s="85">
        <f>SUM(E615:E620)</f>
        <v>0</v>
      </c>
      <c r="F621" s="85">
        <f>SUM(F615:F620)</f>
        <v>0</v>
      </c>
      <c r="G621" s="85">
        <f>SUM(G615:G620)</f>
        <v>0</v>
      </c>
      <c r="H621" s="86">
        <f>SUM(H615:H620)</f>
        <v>0</v>
      </c>
      <c r="I621" s="86">
        <f>SUM(I615:I620)</f>
        <v>0</v>
      </c>
      <c r="J621" s="154"/>
      <c r="L621" s="37" t="str">
        <f>D621</f>
        <v>Total:</v>
      </c>
      <c r="M621" s="29">
        <f>SUM(M615:M620)</f>
        <v>0</v>
      </c>
      <c r="N621" s="29">
        <f>SUM(N615:N620)</f>
        <v>0</v>
      </c>
      <c r="O621" s="29">
        <f>SUM(O615:O620)</f>
        <v>0</v>
      </c>
      <c r="P621" s="36"/>
    </row>
    <row r="622" spans="1:16" ht="15.75" hidden="1" customHeight="1" thickBot="1" x14ac:dyDescent="0.3">
      <c r="B622" s="287"/>
      <c r="D622" s="59"/>
      <c r="H622" s="4"/>
      <c r="L622" s="29" t="s">
        <v>239</v>
      </c>
      <c r="M622" s="38" t="str">
        <f t="shared" ref="M622:O622" si="103">IF(M614=0,"NA",M621/M614)</f>
        <v>NA</v>
      </c>
      <c r="N622" s="38" t="str">
        <f t="shared" si="103"/>
        <v>NA</v>
      </c>
      <c r="O622" s="38" t="str">
        <f t="shared" si="103"/>
        <v>NA</v>
      </c>
      <c r="P622" s="36"/>
    </row>
    <row r="623" spans="1:16" ht="15.75" hidden="1" customHeight="1" thickBot="1" x14ac:dyDescent="0.3">
      <c r="B623" s="287"/>
      <c r="D623" s="397" t="str">
        <f>'Control Panel'!F96&amp;" - "&amp;'Control Panel'!E96</f>
        <v>4.51 - Module 50</v>
      </c>
      <c r="E623" s="398"/>
      <c r="F623" s="398"/>
      <c r="G623" s="19"/>
      <c r="H623" s="19"/>
      <c r="I623" s="19" t="str">
        <f>$I$84</f>
        <v xml:space="preserve">Overall Compliance: </v>
      </c>
      <c r="J623" s="20" t="str">
        <f>IF(SUM(M632:O632)=0,"N/A",SUM(M632:O632)/SUM(M625:O625))</f>
        <v>N/A</v>
      </c>
      <c r="L623" s="29"/>
      <c r="M623" s="29"/>
      <c r="N623" s="29"/>
      <c r="O623" s="29"/>
      <c r="P623" s="36"/>
    </row>
    <row r="624" spans="1:16" ht="15.75" hidden="1" customHeight="1" thickBot="1" x14ac:dyDescent="0.3">
      <c r="B624" s="287"/>
      <c r="D624" s="399" t="str">
        <f>$D$85</f>
        <v>Availability</v>
      </c>
      <c r="E624" s="401" t="str">
        <f>$E$85</f>
        <v>Priority</v>
      </c>
      <c r="F624" s="401"/>
      <c r="G624" s="401"/>
      <c r="H624" s="402" t="str">
        <f>$H$85</f>
        <v>Total</v>
      </c>
      <c r="I624" s="404" t="str">
        <f>$I$85</f>
        <v>Comments</v>
      </c>
      <c r="J624" s="417" t="str">
        <f>$J$85</f>
        <v>Availability by Type</v>
      </c>
      <c r="L624" s="29"/>
      <c r="M624" s="37" t="str">
        <f>'Control Panel'!$F$31</f>
        <v>R</v>
      </c>
      <c r="N624" s="37" t="str">
        <f>'Control Panel'!$F$32</f>
        <v>D</v>
      </c>
      <c r="O624" s="37" t="str">
        <f>'Control Panel'!$F$33</f>
        <v>O</v>
      </c>
      <c r="P624" s="36"/>
    </row>
    <row r="625" spans="1:16" ht="15.75" hidden="1" customHeight="1" thickBot="1" x14ac:dyDescent="0.3">
      <c r="B625" s="287"/>
      <c r="D625" s="400"/>
      <c r="E625" s="75" t="str">
        <f>'Control Panel'!$E$31</f>
        <v>Required</v>
      </c>
      <c r="F625" s="76" t="str">
        <f>'Control Panel'!$E$32</f>
        <v>Desired</v>
      </c>
      <c r="G625" s="77" t="str">
        <f>'Control Panel'!$E$33</f>
        <v>Optional</v>
      </c>
      <c r="H625" s="403"/>
      <c r="I625" s="405"/>
      <c r="J625" s="418"/>
      <c r="L625" s="37" t="s">
        <v>235</v>
      </c>
      <c r="M625" s="29">
        <f>E632*'Control Panel'!$G$31*'Control Panel'!$G$36</f>
        <v>0</v>
      </c>
      <c r="N625" s="29">
        <f>F632*'Control Panel'!$G$32*'Control Panel'!$G$36</f>
        <v>0</v>
      </c>
      <c r="O625" s="29">
        <f>G632*'Control Panel'!$G$33*'Control Panel'!$G$36</f>
        <v>0</v>
      </c>
      <c r="P625" s="36"/>
    </row>
    <row r="626" spans="1:16" ht="15.75" hidden="1" customHeight="1" thickBot="1" x14ac:dyDescent="0.3">
      <c r="B626" s="287"/>
      <c r="D626" s="88" t="str">
        <f>'Control Panel'!$E$36</f>
        <v>Yes</v>
      </c>
      <c r="E626" s="81">
        <f>COUNTIFS('Module 50'!$C:$C,'Control Panel'!$F$31,'Module 50'!$AB:$AB,'Control Panel'!$F$36)</f>
        <v>0</v>
      </c>
      <c r="F626" s="82">
        <f>COUNTIFS('Module 50'!$C:$C,'Control Panel'!$F$32,'Module 50'!$AB:$AB,'Control Panel'!$F$36)</f>
        <v>0</v>
      </c>
      <c r="G626" s="83">
        <f>COUNTIFS('Module 50'!$C:$C,'Control Panel'!$F$33,'Module 50'!$AB:$AB,'Control Panel'!$F$36)</f>
        <v>0</v>
      </c>
      <c r="H626" s="71">
        <f>SUM(E626:G626)</f>
        <v>0</v>
      </c>
      <c r="I626" s="136">
        <f>COUNTIFS('Module 50'!$G:$G,"&lt;&gt;",'Module 50'!$AB:$AB,'Control Panel'!$F$36)</f>
        <v>0</v>
      </c>
      <c r="J626" s="72"/>
      <c r="L626" s="37" t="str">
        <f>'Control Panel'!$F$36</f>
        <v>Y</v>
      </c>
      <c r="M626" s="29">
        <f>E626*'Control Panel'!$G$31*'Control Panel'!$G$36</f>
        <v>0</v>
      </c>
      <c r="N626" s="29">
        <f>F626*'Control Panel'!$G$32*'Control Panel'!$G$36</f>
        <v>0</v>
      </c>
      <c r="O626" s="29">
        <f>G626*'Control Panel'!$G$33*'Control Panel'!$G$36</f>
        <v>0</v>
      </c>
      <c r="P626" s="36"/>
    </row>
    <row r="627" spans="1:16" ht="15.75" hidden="1" customHeight="1" thickBot="1" x14ac:dyDescent="0.3">
      <c r="B627" s="287"/>
      <c r="D627" s="68" t="str">
        <f>'Control Panel'!$E$37</f>
        <v>Reporting</v>
      </c>
      <c r="E627" s="78">
        <f>COUNTIFS('Module 50'!$C:$C,'Control Panel'!$F$31,'Module 50'!$AB:$AB,'Control Panel'!$F$37)</f>
        <v>0</v>
      </c>
      <c r="F627" s="79">
        <f>COUNTIFS('Module 50'!$C:$C,'Control Panel'!$F$32,'Module 50'!$AB:$AB,'Control Panel'!$F$37)</f>
        <v>0</v>
      </c>
      <c r="G627" s="80">
        <f>COUNTIFS('Module 50'!$C:$C,'Control Panel'!$F$33,'Module 50'!$AB:$AB,'Control Panel'!$F$37)</f>
        <v>0</v>
      </c>
      <c r="H627" s="69">
        <f t="shared" ref="H627:H631" si="104">SUM(E627:G627)</f>
        <v>0</v>
      </c>
      <c r="I627" s="137">
        <f>COUNTIFS('Module 50'!$G:$G,"&lt;&gt;",'Module 50'!$AB:$AB,'Control Panel'!$F$37)</f>
        <v>0</v>
      </c>
      <c r="J627" s="129"/>
      <c r="L627" s="37" t="str">
        <f>'Control Panel'!$F$37</f>
        <v>R</v>
      </c>
      <c r="M627" s="29">
        <f>E627*'Control Panel'!$G$31*'Control Panel'!$G$37</f>
        <v>0</v>
      </c>
      <c r="N627" s="29">
        <f>F627*'Control Panel'!$G$32*'Control Panel'!$G$37</f>
        <v>0</v>
      </c>
      <c r="O627" s="29">
        <f>G627*'Control Panel'!$G$33*'Control Panel'!$G$37</f>
        <v>0</v>
      </c>
      <c r="P627" s="36"/>
    </row>
    <row r="628" spans="1:16" ht="15.75" hidden="1" customHeight="1" thickBot="1" x14ac:dyDescent="0.3">
      <c r="B628" s="287"/>
      <c r="D628" s="70" t="str">
        <f>'Control Panel'!$E$38</f>
        <v>Third Party</v>
      </c>
      <c r="E628" s="81">
        <f>COUNTIFS('Module 50'!$C:$C,'Control Panel'!$F$31,'Module 50'!$AB:$AB,'Control Panel'!$F$38)</f>
        <v>0</v>
      </c>
      <c r="F628" s="82">
        <f>COUNTIFS('Module 50'!$C:$C,'Control Panel'!$F$32,'Module 50'!$AB:$AB,'Control Panel'!$F$38)</f>
        <v>0</v>
      </c>
      <c r="G628" s="83">
        <f>COUNTIFS('Module 50'!$C:$C,'Control Panel'!$F$33,'Module 50'!$AB:$AB,'Control Panel'!$F$38)</f>
        <v>0</v>
      </c>
      <c r="H628" s="71">
        <f t="shared" si="104"/>
        <v>0</v>
      </c>
      <c r="I628" s="136">
        <f>COUNTIFS('Module 50'!$G:$G,"&lt;&gt;",'Module 50'!$AB:$AB,'Control Panel'!$F$38)</f>
        <v>0</v>
      </c>
      <c r="J628" s="129"/>
      <c r="L628" s="37" t="str">
        <f>'Control Panel'!$F$38</f>
        <v>T</v>
      </c>
      <c r="M628" s="29">
        <f>E628*'Control Panel'!$G$31*'Control Panel'!$G$38</f>
        <v>0</v>
      </c>
      <c r="N628" s="29">
        <f>F628*'Control Panel'!$G$32*'Control Panel'!$G$38</f>
        <v>0</v>
      </c>
      <c r="O628" s="29">
        <f>G628*'Control Panel'!$G$33*'Control Panel'!$G$38</f>
        <v>0</v>
      </c>
      <c r="P628" s="36"/>
    </row>
    <row r="629" spans="1:16" ht="15.75" hidden="1" customHeight="1" thickBot="1" x14ac:dyDescent="0.3">
      <c r="A629" s="21" t="s">
        <v>236</v>
      </c>
      <c r="B629" s="150"/>
      <c r="D629" s="73" t="str">
        <f>'Control Panel'!$E$39</f>
        <v>Modification</v>
      </c>
      <c r="E629" s="78">
        <f>COUNTIFS('Module 50'!$C:$C,'Control Panel'!$F$31,'Module 50'!$AB:$AB,'Control Panel'!$F$39)</f>
        <v>0</v>
      </c>
      <c r="F629" s="79">
        <f>COUNTIFS('Module 50'!$C:$C,'Control Panel'!$F$32,'Module 50'!$AB:$AB,'Control Panel'!$F$39)</f>
        <v>0</v>
      </c>
      <c r="G629" s="80">
        <f>COUNTIFS('Module 50'!$C:$C,'Control Panel'!$F$33,'Module 50'!$AB:$AB,'Control Panel'!$F$39)</f>
        <v>0</v>
      </c>
      <c r="H629" s="69">
        <f t="shared" si="104"/>
        <v>0</v>
      </c>
      <c r="I629" s="137">
        <f>COUNTIFS('Module 50'!$G:$G,"&lt;&gt;",'Module 50'!$AB:$AB,'Control Panel'!$F$39)</f>
        <v>0</v>
      </c>
      <c r="J629" s="129"/>
      <c r="L629" s="37" t="str">
        <f>'Control Panel'!$F$39</f>
        <v>M</v>
      </c>
      <c r="M629" s="29">
        <f>E629*'Control Panel'!$G$31*'Control Panel'!$G$39</f>
        <v>0</v>
      </c>
      <c r="N629" s="29">
        <f>F629*'Control Panel'!$G$32*'Control Panel'!$G$39</f>
        <v>0</v>
      </c>
      <c r="O629" s="29">
        <f>G629*'Control Panel'!$G$33*'Control Panel'!$G$39</f>
        <v>0</v>
      </c>
      <c r="P629" s="36"/>
    </row>
    <row r="630" spans="1:16" ht="15.75" hidden="1" customHeight="1" thickBot="1" x14ac:dyDescent="0.3">
      <c r="A630" s="22" t="s">
        <v>237</v>
      </c>
      <c r="B630" s="151"/>
      <c r="D630" s="74" t="str">
        <f>'Control Panel'!$E$40</f>
        <v>Future</v>
      </c>
      <c r="E630" s="81">
        <f>COUNTIFS('Module 50'!$C:$C,'Control Panel'!$F$31,'Module 50'!$AB:$AB,'Control Panel'!$F$40)</f>
        <v>0</v>
      </c>
      <c r="F630" s="82">
        <f>COUNTIFS('Module 50'!$C:$C,'Control Panel'!$F$32,'Module 50'!$AB:$AB,'Control Panel'!$F$40)</f>
        <v>0</v>
      </c>
      <c r="G630" s="83">
        <f>COUNTIFS('Module 50'!$C:$C,'Control Panel'!$F$33,'Module 50'!$AB:$AB,'Control Panel'!$F$40)</f>
        <v>0</v>
      </c>
      <c r="H630" s="71">
        <f t="shared" si="104"/>
        <v>0</v>
      </c>
      <c r="I630" s="136">
        <f>COUNTIFS('Module 50'!$G:$G,"&lt;&gt;",'Module 50'!$AB:$AB,'Control Panel'!$F$40)</f>
        <v>0</v>
      </c>
      <c r="J630" s="129"/>
      <c r="L630" s="37" t="str">
        <f>'Control Panel'!$F$40</f>
        <v>F</v>
      </c>
      <c r="M630" s="29">
        <f>E630*'Control Panel'!$G$31*'Control Panel'!$G$40</f>
        <v>0</v>
      </c>
      <c r="N630" s="29">
        <f>F630*'Control Panel'!$G$32*'Control Panel'!$G$40</f>
        <v>0</v>
      </c>
      <c r="O630" s="29">
        <f>G630*'Control Panel'!$G$33*'Control Panel'!$G$40</f>
        <v>0</v>
      </c>
      <c r="P630" s="36"/>
    </row>
    <row r="631" spans="1:16" ht="15.75" hidden="1" customHeight="1" thickBot="1" x14ac:dyDescent="0.3">
      <c r="A631" s="25" t="str">
        <f>IF('Module 30'!$AC$12&gt;0,"Yes","No")</f>
        <v>No</v>
      </c>
      <c r="B631" s="152">
        <f>IF(A631="Yes",1,0)</f>
        <v>0</v>
      </c>
      <c r="D631" s="87" t="str">
        <f>'Control Panel'!$E$41</f>
        <v>Not Available</v>
      </c>
      <c r="E631" s="78">
        <f>COUNTIFS('Module 50'!$C:$C,'Control Panel'!$F$31,'Module 50'!$AB:$AB,'Control Panel'!$F$41)</f>
        <v>0</v>
      </c>
      <c r="F631" s="79">
        <f>COUNTIFS('Module 50'!$C:$C,'Control Panel'!$F$32,'Module 50'!$AB:$AB,'Control Panel'!$F$41)</f>
        <v>0</v>
      </c>
      <c r="G631" s="80">
        <f>COUNTIFS('Module 50'!$C:$C,'Control Panel'!$F$33,'Module 50'!$AB:$AB,'Control Panel'!$F$41)</f>
        <v>0</v>
      </c>
      <c r="H631" s="69">
        <f t="shared" si="104"/>
        <v>0</v>
      </c>
      <c r="I631" s="137">
        <f>COUNTIFS('Module 50'!$G:$G,"&lt;&gt;",'Module 50'!$AB:$AB,'Control Panel'!$F$41)</f>
        <v>0</v>
      </c>
      <c r="J631" s="129"/>
      <c r="L631" s="37" t="str">
        <f>'Control Panel'!$F$41</f>
        <v>N</v>
      </c>
      <c r="M631" s="29">
        <f>E631*'Control Panel'!$G$31*'Control Panel'!$G$41</f>
        <v>0</v>
      </c>
      <c r="N631" s="29">
        <f>F631*'Control Panel'!$G$32*'Control Panel'!$G$41</f>
        <v>0</v>
      </c>
      <c r="O631" s="29">
        <f>G631*'Control Panel'!$G$33*'Control Panel'!$G$41</f>
        <v>0</v>
      </c>
      <c r="P631" s="36"/>
    </row>
    <row r="632" spans="1:16" ht="15.75" hidden="1" customHeight="1" thickBot="1" x14ac:dyDescent="0.3">
      <c r="B632" s="287"/>
      <c r="D632" s="84" t="str">
        <f>$D$93</f>
        <v>Total:</v>
      </c>
      <c r="E632" s="85">
        <f>SUM(E626:E631)</f>
        <v>0</v>
      </c>
      <c r="F632" s="85">
        <f>SUM(F626:F631)</f>
        <v>0</v>
      </c>
      <c r="G632" s="85">
        <f>SUM(G626:G631)</f>
        <v>0</v>
      </c>
      <c r="H632" s="86">
        <f>SUM(H626:H631)</f>
        <v>0</v>
      </c>
      <c r="I632" s="86">
        <f>SUM(I626:I631)</f>
        <v>0</v>
      </c>
      <c r="J632" s="154"/>
      <c r="L632" s="37" t="str">
        <f>D632</f>
        <v>Total:</v>
      </c>
      <c r="M632" s="29">
        <f>SUM(M626:M631)</f>
        <v>0</v>
      </c>
      <c r="N632" s="29">
        <f>SUM(N626:N631)</f>
        <v>0</v>
      </c>
      <c r="O632" s="29">
        <f>SUM(O626:O631)</f>
        <v>0</v>
      </c>
      <c r="P632" s="36"/>
    </row>
    <row r="633" spans="1:16" ht="15.75" hidden="1" customHeight="1" thickBot="1" x14ac:dyDescent="0.3">
      <c r="B633" s="287"/>
      <c r="L633" s="29" t="s">
        <v>239</v>
      </c>
      <c r="M633" s="38" t="str">
        <f t="shared" ref="M633:O633" si="105">IF(M625=0,"NA",M632/M625)</f>
        <v>NA</v>
      </c>
      <c r="N633" s="38" t="str">
        <f t="shared" si="105"/>
        <v>NA</v>
      </c>
      <c r="O633" s="38" t="str">
        <f t="shared" si="105"/>
        <v>NA</v>
      </c>
      <c r="P633" s="36"/>
    </row>
    <row r="634" spans="1:16" ht="15.75" customHeight="1" thickBot="1" x14ac:dyDescent="0.3">
      <c r="B634" s="287"/>
      <c r="D634" s="420" t="s">
        <v>240</v>
      </c>
      <c r="E634" s="421"/>
      <c r="F634" s="421"/>
      <c r="G634" s="185"/>
      <c r="H634" s="186"/>
      <c r="I634" s="185"/>
      <c r="J634" s="187"/>
      <c r="L634" s="29"/>
      <c r="M634" s="29"/>
      <c r="N634" s="29"/>
      <c r="O634" s="29"/>
      <c r="P634" s="36"/>
    </row>
    <row r="635" spans="1:16" ht="15.75" customHeight="1" thickBot="1" x14ac:dyDescent="0.3">
      <c r="B635" s="287"/>
      <c r="D635" s="422" t="str">
        <f>$D$85</f>
        <v>Availability</v>
      </c>
      <c r="E635" s="423" t="str">
        <f>$E$85</f>
        <v>Priority</v>
      </c>
      <c r="F635" s="423"/>
      <c r="G635" s="423"/>
      <c r="H635" s="403" t="str">
        <f>$H$85</f>
        <v>Total</v>
      </c>
      <c r="I635" s="405" t="str">
        <f>$I$85</f>
        <v>Comments</v>
      </c>
      <c r="J635" s="424" t="str">
        <f>$J$85</f>
        <v>Availability by Type</v>
      </c>
      <c r="L635" s="29"/>
      <c r="M635" s="29"/>
      <c r="N635" s="29"/>
      <c r="O635" s="29"/>
      <c r="P635" s="36"/>
    </row>
    <row r="636" spans="1:16" ht="15.75" customHeight="1" thickBot="1" x14ac:dyDescent="0.3">
      <c r="B636" s="287"/>
      <c r="D636" s="422"/>
      <c r="E636" s="47" t="str">
        <f>'Control Panel'!$E$31</f>
        <v>Required</v>
      </c>
      <c r="F636" s="47" t="str">
        <f>'Control Panel'!$E$32</f>
        <v>Desired</v>
      </c>
      <c r="G636" s="47" t="str">
        <f>'Control Panel'!$E$33</f>
        <v>Optional</v>
      </c>
      <c r="H636" s="403"/>
      <c r="I636" s="405"/>
      <c r="J636" s="425"/>
      <c r="L636" s="29"/>
      <c r="M636" s="29"/>
      <c r="N636" s="29"/>
      <c r="O636" s="29"/>
      <c r="P636" s="36"/>
    </row>
    <row r="637" spans="1:16" ht="15.75" customHeight="1" thickBot="1" x14ac:dyDescent="0.3">
      <c r="B637" s="287"/>
      <c r="D637" s="173" t="str">
        <f>'Control Panel'!$E$36</f>
        <v>Yes</v>
      </c>
      <c r="E637" s="81">
        <f>E626+E615+E604+E593+E582+E571+E560+E549+E538+E527+E516+E505+E494+E483+E472+E461+E450+E439+E428+E417+E406+E395+E384+E373+E362+E351+E340+E329+E318+E307+E296+E285+E274+E263+E252+E241+E230+E219+E208+E197+E186+E175+E164+E153+E142+E131+E120+E109+E98+E87</f>
        <v>0</v>
      </c>
      <c r="F637" s="82">
        <f t="shared" ref="F637:I642" si="106">F626+F615+F604+F593+F582+F571+F560+F549+F538+F527+F516+F505+F494+F483+F472+F461+F450+F439+F428+F417+F406+F395+F384+F373+F362+F351+F340+F329+F318+F307+F296+F285+F274+F263+F252+F241+F230+F219+F208+F197+F186+F175+F164+F153+F142+F131+F120+F109+F98+F87</f>
        <v>0</v>
      </c>
      <c r="G637" s="83">
        <f t="shared" si="106"/>
        <v>0</v>
      </c>
      <c r="H637" s="71">
        <f t="shared" si="106"/>
        <v>0</v>
      </c>
      <c r="I637" s="136">
        <f t="shared" si="106"/>
        <v>0</v>
      </c>
      <c r="J637" s="174"/>
      <c r="L637" s="29"/>
      <c r="M637" s="29"/>
      <c r="N637" s="29"/>
      <c r="O637" s="29"/>
      <c r="P637" s="36"/>
    </row>
    <row r="638" spans="1:16" ht="15.75" customHeight="1" thickBot="1" x14ac:dyDescent="0.3">
      <c r="B638" s="287"/>
      <c r="D638" s="175" t="str">
        <f>'Control Panel'!$E$37</f>
        <v>Reporting</v>
      </c>
      <c r="E638" s="78">
        <f t="shared" ref="E638:G642" si="107">E627+E616+E605+E594+E583+E572+E561+E550+E539+E528+E517+E506+E495+E484+E473+E462+E451+E440+E429+E418+E407+E396+E385+E374+E363+E352+E341+E330+E319+E308+E297+E286+E275+E264+E253+E242+E231+E220+E209+E198+E187+E176+E165+E154+E143+E132+E121+E110+E99+E88</f>
        <v>0</v>
      </c>
      <c r="F638" s="79">
        <f t="shared" si="107"/>
        <v>0</v>
      </c>
      <c r="G638" s="80">
        <f t="shared" si="107"/>
        <v>0</v>
      </c>
      <c r="H638" s="69">
        <f t="shared" si="106"/>
        <v>0</v>
      </c>
      <c r="I638" s="137">
        <f t="shared" si="106"/>
        <v>0</v>
      </c>
      <c r="J638" s="176"/>
    </row>
    <row r="639" spans="1:16" ht="15.75" customHeight="1" thickBot="1" x14ac:dyDescent="0.3">
      <c r="B639" s="287"/>
      <c r="D639" s="177" t="str">
        <f>'Control Panel'!$E$38</f>
        <v>Third Party</v>
      </c>
      <c r="E639" s="81">
        <f t="shared" si="107"/>
        <v>0</v>
      </c>
      <c r="F639" s="82">
        <f t="shared" si="107"/>
        <v>0</v>
      </c>
      <c r="G639" s="83">
        <f t="shared" si="107"/>
        <v>0</v>
      </c>
      <c r="H639" s="71">
        <f t="shared" si="106"/>
        <v>0</v>
      </c>
      <c r="I639" s="136">
        <f t="shared" si="106"/>
        <v>0</v>
      </c>
      <c r="J639" s="176"/>
    </row>
    <row r="640" spans="1:16" ht="15.75" customHeight="1" thickBot="1" x14ac:dyDescent="0.3">
      <c r="B640" s="287"/>
      <c r="D640" s="178" t="str">
        <f>'Control Panel'!$E$39</f>
        <v>Modification</v>
      </c>
      <c r="E640" s="78">
        <f>E629+E618+E607+E596+E585+E574+E563+E552+E541+E530+E519+E508+E497+E486+E475+E464+E453+E442+E431+E420+E409+E398+E387+E376+E365+E354+E343+E332+E321+E310+E299+E288+E277+E266+E255+E244+E233+E222+E211+E200+E189+E178+E167+E156+E145+E134+E123+E112+E101+E90</f>
        <v>0</v>
      </c>
      <c r="F640" s="79">
        <f t="shared" si="107"/>
        <v>0</v>
      </c>
      <c r="G640" s="80">
        <f t="shared" si="107"/>
        <v>0</v>
      </c>
      <c r="H640" s="69">
        <f t="shared" si="106"/>
        <v>0</v>
      </c>
      <c r="I640" s="137">
        <f t="shared" si="106"/>
        <v>0</v>
      </c>
      <c r="J640" s="176"/>
    </row>
    <row r="641" spans="4:10" ht="15.75" customHeight="1" thickBot="1" x14ac:dyDescent="0.3">
      <c r="D641" s="179" t="str">
        <f>'Control Panel'!$E$40</f>
        <v>Future</v>
      </c>
      <c r="E641" s="81">
        <f t="shared" si="107"/>
        <v>0</v>
      </c>
      <c r="F641" s="82">
        <f t="shared" si="107"/>
        <v>0</v>
      </c>
      <c r="G641" s="83">
        <f t="shared" si="107"/>
        <v>0</v>
      </c>
      <c r="H641" s="71">
        <f t="shared" si="106"/>
        <v>0</v>
      </c>
      <c r="I641" s="136">
        <f t="shared" si="106"/>
        <v>0</v>
      </c>
      <c r="J641" s="176"/>
    </row>
    <row r="642" spans="4:10" ht="15.75" customHeight="1" thickBot="1" x14ac:dyDescent="0.3">
      <c r="D642" s="180" t="str">
        <f>'Control Panel'!$E$41</f>
        <v>Not Available</v>
      </c>
      <c r="E642" s="78">
        <f t="shared" si="107"/>
        <v>672</v>
      </c>
      <c r="F642" s="79">
        <f t="shared" si="107"/>
        <v>44</v>
      </c>
      <c r="G642" s="80">
        <f t="shared" si="107"/>
        <v>11</v>
      </c>
      <c r="H642" s="69">
        <f t="shared" si="106"/>
        <v>727</v>
      </c>
      <c r="I642" s="137">
        <f t="shared" si="106"/>
        <v>0</v>
      </c>
      <c r="J642" s="176"/>
    </row>
    <row r="643" spans="4:10" ht="15.75" customHeight="1" thickBot="1" x14ac:dyDescent="0.3">
      <c r="D643" s="181" t="str">
        <f>$D$93</f>
        <v>Total:</v>
      </c>
      <c r="E643" s="182">
        <f>SUM(E637:E642)</f>
        <v>672</v>
      </c>
      <c r="F643" s="182">
        <f>SUM(F637:F642)</f>
        <v>44</v>
      </c>
      <c r="G643" s="182">
        <f>SUM(G637:G642)</f>
        <v>11</v>
      </c>
      <c r="H643" s="183">
        <f>SUM(H637:H642)</f>
        <v>727</v>
      </c>
      <c r="I643" s="183">
        <f>SUM(I637:I642)</f>
        <v>0</v>
      </c>
      <c r="J643" s="184"/>
    </row>
  </sheetData>
  <mergeCells count="381">
    <mergeCell ref="J635:J636"/>
    <mergeCell ref="J569:J570"/>
    <mergeCell ref="J580:J581"/>
    <mergeCell ref="J591:J592"/>
    <mergeCell ref="J602:J603"/>
    <mergeCell ref="J613:J614"/>
    <mergeCell ref="J624:J625"/>
    <mergeCell ref="J503:J504"/>
    <mergeCell ref="J514:J515"/>
    <mergeCell ref="J525:J526"/>
    <mergeCell ref="J536:J537"/>
    <mergeCell ref="J547:J548"/>
    <mergeCell ref="J558:J559"/>
    <mergeCell ref="J437:J438"/>
    <mergeCell ref="J448:J449"/>
    <mergeCell ref="J459:J460"/>
    <mergeCell ref="J470:J471"/>
    <mergeCell ref="J481:J482"/>
    <mergeCell ref="J492:J493"/>
    <mergeCell ref="J371:J372"/>
    <mergeCell ref="J382:J383"/>
    <mergeCell ref="J393:J394"/>
    <mergeCell ref="J404:J405"/>
    <mergeCell ref="J415:J416"/>
    <mergeCell ref="J426:J427"/>
    <mergeCell ref="J305:J306"/>
    <mergeCell ref="J316:J317"/>
    <mergeCell ref="J327:J328"/>
    <mergeCell ref="J338:J339"/>
    <mergeCell ref="J349:J350"/>
    <mergeCell ref="J360:J361"/>
    <mergeCell ref="J239:J240"/>
    <mergeCell ref="J250:J251"/>
    <mergeCell ref="J261:J262"/>
    <mergeCell ref="J272:J273"/>
    <mergeCell ref="J283:J284"/>
    <mergeCell ref="J294:J295"/>
    <mergeCell ref="J184:J185"/>
    <mergeCell ref="J195:J196"/>
    <mergeCell ref="J206:J207"/>
    <mergeCell ref="J217:J218"/>
    <mergeCell ref="J228:J229"/>
    <mergeCell ref="J107:J108"/>
    <mergeCell ref="J118:J119"/>
    <mergeCell ref="J129:J130"/>
    <mergeCell ref="J140:J141"/>
    <mergeCell ref="J151:J152"/>
    <mergeCell ref="J162:J163"/>
    <mergeCell ref="J96:J97"/>
    <mergeCell ref="D624:D625"/>
    <mergeCell ref="E624:G624"/>
    <mergeCell ref="H624:H625"/>
    <mergeCell ref="I624:I625"/>
    <mergeCell ref="D634:F634"/>
    <mergeCell ref="D635:D636"/>
    <mergeCell ref="E635:G635"/>
    <mergeCell ref="H635:H636"/>
    <mergeCell ref="I635:I636"/>
    <mergeCell ref="D612:F612"/>
    <mergeCell ref="D613:D614"/>
    <mergeCell ref="E613:G613"/>
    <mergeCell ref="H613:H614"/>
    <mergeCell ref="I613:I614"/>
    <mergeCell ref="D623:F623"/>
    <mergeCell ref="D591:D592"/>
    <mergeCell ref="E591:G591"/>
    <mergeCell ref="H591:H592"/>
    <mergeCell ref="I591:I592"/>
    <mergeCell ref="D601:F601"/>
    <mergeCell ref="D602:D603"/>
    <mergeCell ref="E602:G602"/>
    <mergeCell ref="J173:J174"/>
    <mergeCell ref="H602:H603"/>
    <mergeCell ref="I602:I603"/>
    <mergeCell ref="D579:F579"/>
    <mergeCell ref="D580:D581"/>
    <mergeCell ref="E580:G580"/>
    <mergeCell ref="H580:H581"/>
    <mergeCell ref="I580:I581"/>
    <mergeCell ref="D590:F590"/>
    <mergeCell ref="D558:D559"/>
    <mergeCell ref="E558:G558"/>
    <mergeCell ref="H558:H559"/>
    <mergeCell ref="I558:I559"/>
    <mergeCell ref="D568:F568"/>
    <mergeCell ref="D569:D570"/>
    <mergeCell ref="E569:G569"/>
    <mergeCell ref="H569:H570"/>
    <mergeCell ref="I569:I570"/>
    <mergeCell ref="D546:F546"/>
    <mergeCell ref="D547:D548"/>
    <mergeCell ref="E547:G547"/>
    <mergeCell ref="H547:H548"/>
    <mergeCell ref="I547:I548"/>
    <mergeCell ref="D557:F557"/>
    <mergeCell ref="D525:D526"/>
    <mergeCell ref="E525:G525"/>
    <mergeCell ref="H525:H526"/>
    <mergeCell ref="I525:I526"/>
    <mergeCell ref="D535:F535"/>
    <mergeCell ref="D536:D537"/>
    <mergeCell ref="E536:G536"/>
    <mergeCell ref="H536:H537"/>
    <mergeCell ref="I536:I537"/>
    <mergeCell ref="D513:F513"/>
    <mergeCell ref="D514:D515"/>
    <mergeCell ref="E514:G514"/>
    <mergeCell ref="H514:H515"/>
    <mergeCell ref="I514:I515"/>
    <mergeCell ref="D524:F524"/>
    <mergeCell ref="D492:D493"/>
    <mergeCell ref="E492:G492"/>
    <mergeCell ref="H492:H493"/>
    <mergeCell ref="I492:I493"/>
    <mergeCell ref="D502:F502"/>
    <mergeCell ref="D503:D504"/>
    <mergeCell ref="E503:G503"/>
    <mergeCell ref="H503:H504"/>
    <mergeCell ref="I503:I504"/>
    <mergeCell ref="D480:F480"/>
    <mergeCell ref="D481:D482"/>
    <mergeCell ref="E481:G481"/>
    <mergeCell ref="H481:H482"/>
    <mergeCell ref="I481:I482"/>
    <mergeCell ref="D491:F491"/>
    <mergeCell ref="D459:D460"/>
    <mergeCell ref="E459:G459"/>
    <mergeCell ref="H459:H460"/>
    <mergeCell ref="I459:I460"/>
    <mergeCell ref="D469:F469"/>
    <mergeCell ref="D470:D471"/>
    <mergeCell ref="E470:G470"/>
    <mergeCell ref="H470:H471"/>
    <mergeCell ref="I470:I471"/>
    <mergeCell ref="D447:F447"/>
    <mergeCell ref="D448:D449"/>
    <mergeCell ref="E448:G448"/>
    <mergeCell ref="H448:H449"/>
    <mergeCell ref="I448:I449"/>
    <mergeCell ref="D458:F458"/>
    <mergeCell ref="D426:D427"/>
    <mergeCell ref="E426:G426"/>
    <mergeCell ref="H426:H427"/>
    <mergeCell ref="I426:I427"/>
    <mergeCell ref="D436:F436"/>
    <mergeCell ref="D437:D438"/>
    <mergeCell ref="E437:G437"/>
    <mergeCell ref="H437:H438"/>
    <mergeCell ref="I437:I438"/>
    <mergeCell ref="D414:F414"/>
    <mergeCell ref="D415:D416"/>
    <mergeCell ref="E415:G415"/>
    <mergeCell ref="H415:H416"/>
    <mergeCell ref="I415:I416"/>
    <mergeCell ref="D425:F425"/>
    <mergeCell ref="D393:D394"/>
    <mergeCell ref="E393:G393"/>
    <mergeCell ref="H393:H394"/>
    <mergeCell ref="I393:I394"/>
    <mergeCell ref="D403:F403"/>
    <mergeCell ref="D404:D405"/>
    <mergeCell ref="E404:G404"/>
    <mergeCell ref="H404:H405"/>
    <mergeCell ref="I404:I405"/>
    <mergeCell ref="D381:F381"/>
    <mergeCell ref="D382:D383"/>
    <mergeCell ref="E382:G382"/>
    <mergeCell ref="H382:H383"/>
    <mergeCell ref="I382:I383"/>
    <mergeCell ref="D392:F392"/>
    <mergeCell ref="D360:D361"/>
    <mergeCell ref="E360:G360"/>
    <mergeCell ref="H360:H361"/>
    <mergeCell ref="I360:I361"/>
    <mergeCell ref="D370:F370"/>
    <mergeCell ref="D371:D372"/>
    <mergeCell ref="E371:G371"/>
    <mergeCell ref="H371:H372"/>
    <mergeCell ref="I371:I372"/>
    <mergeCell ref="D348:F348"/>
    <mergeCell ref="D349:D350"/>
    <mergeCell ref="E349:G349"/>
    <mergeCell ref="H349:H350"/>
    <mergeCell ref="I349:I350"/>
    <mergeCell ref="D359:F359"/>
    <mergeCell ref="D327:D328"/>
    <mergeCell ref="E327:G327"/>
    <mergeCell ref="H327:H328"/>
    <mergeCell ref="I327:I328"/>
    <mergeCell ref="D337:F337"/>
    <mergeCell ref="D338:D339"/>
    <mergeCell ref="E338:G338"/>
    <mergeCell ref="H338:H339"/>
    <mergeCell ref="I338:I339"/>
    <mergeCell ref="D315:F315"/>
    <mergeCell ref="D316:D317"/>
    <mergeCell ref="E316:G316"/>
    <mergeCell ref="H316:H317"/>
    <mergeCell ref="I316:I317"/>
    <mergeCell ref="D326:F326"/>
    <mergeCell ref="D294:D295"/>
    <mergeCell ref="E294:G294"/>
    <mergeCell ref="H294:H295"/>
    <mergeCell ref="I294:I295"/>
    <mergeCell ref="D304:F304"/>
    <mergeCell ref="D305:D306"/>
    <mergeCell ref="E305:G305"/>
    <mergeCell ref="H305:H306"/>
    <mergeCell ref="I305:I306"/>
    <mergeCell ref="D282:F282"/>
    <mergeCell ref="D283:D284"/>
    <mergeCell ref="E283:G283"/>
    <mergeCell ref="H283:H284"/>
    <mergeCell ref="I283:I284"/>
    <mergeCell ref="D293:F293"/>
    <mergeCell ref="D261:D262"/>
    <mergeCell ref="E261:G261"/>
    <mergeCell ref="H261:H262"/>
    <mergeCell ref="I261:I262"/>
    <mergeCell ref="D271:F271"/>
    <mergeCell ref="D272:D273"/>
    <mergeCell ref="E272:G272"/>
    <mergeCell ref="H272:H273"/>
    <mergeCell ref="I272:I273"/>
    <mergeCell ref="D249:F249"/>
    <mergeCell ref="D250:D251"/>
    <mergeCell ref="E250:G250"/>
    <mergeCell ref="H250:H251"/>
    <mergeCell ref="I250:I251"/>
    <mergeCell ref="D260:F260"/>
    <mergeCell ref="D228:D229"/>
    <mergeCell ref="E228:G228"/>
    <mergeCell ref="H228:H229"/>
    <mergeCell ref="I228:I229"/>
    <mergeCell ref="D238:F238"/>
    <mergeCell ref="D239:D240"/>
    <mergeCell ref="E239:G239"/>
    <mergeCell ref="H239:H240"/>
    <mergeCell ref="I239:I240"/>
    <mergeCell ref="D216:F216"/>
    <mergeCell ref="D217:D218"/>
    <mergeCell ref="E217:G217"/>
    <mergeCell ref="H217:H218"/>
    <mergeCell ref="I217:I218"/>
    <mergeCell ref="D227:F227"/>
    <mergeCell ref="D195:D196"/>
    <mergeCell ref="E195:G195"/>
    <mergeCell ref="H195:H196"/>
    <mergeCell ref="I195:I196"/>
    <mergeCell ref="D205:F205"/>
    <mergeCell ref="D206:D207"/>
    <mergeCell ref="E206:G206"/>
    <mergeCell ref="H206:H207"/>
    <mergeCell ref="I206:I207"/>
    <mergeCell ref="D183:F183"/>
    <mergeCell ref="D184:D185"/>
    <mergeCell ref="E184:G184"/>
    <mergeCell ref="H184:H185"/>
    <mergeCell ref="I184:I185"/>
    <mergeCell ref="D194:F194"/>
    <mergeCell ref="D162:D163"/>
    <mergeCell ref="E162:G162"/>
    <mergeCell ref="H162:H163"/>
    <mergeCell ref="I162:I163"/>
    <mergeCell ref="D172:F172"/>
    <mergeCell ref="D173:D174"/>
    <mergeCell ref="E173:G173"/>
    <mergeCell ref="H173:H174"/>
    <mergeCell ref="I173:I174"/>
    <mergeCell ref="D150:F150"/>
    <mergeCell ref="D151:D152"/>
    <mergeCell ref="E151:G151"/>
    <mergeCell ref="H151:H152"/>
    <mergeCell ref="I151:I152"/>
    <mergeCell ref="D161:F161"/>
    <mergeCell ref="D129:D130"/>
    <mergeCell ref="E129:G129"/>
    <mergeCell ref="H129:H130"/>
    <mergeCell ref="I129:I130"/>
    <mergeCell ref="D139:F139"/>
    <mergeCell ref="D140:D141"/>
    <mergeCell ref="E140:G140"/>
    <mergeCell ref="H140:H141"/>
    <mergeCell ref="I140:I141"/>
    <mergeCell ref="D117:F117"/>
    <mergeCell ref="D118:D119"/>
    <mergeCell ref="E118:G118"/>
    <mergeCell ref="H118:H119"/>
    <mergeCell ref="I118:I119"/>
    <mergeCell ref="D128:F128"/>
    <mergeCell ref="D96:D97"/>
    <mergeCell ref="E96:G96"/>
    <mergeCell ref="H96:H97"/>
    <mergeCell ref="I96:I97"/>
    <mergeCell ref="D106:F106"/>
    <mergeCell ref="D107:D108"/>
    <mergeCell ref="E107:G107"/>
    <mergeCell ref="H107:H108"/>
    <mergeCell ref="I107:I108"/>
    <mergeCell ref="D84:F84"/>
    <mergeCell ref="D85:D86"/>
    <mergeCell ref="E85:G85"/>
    <mergeCell ref="H85:H86"/>
    <mergeCell ref="I85:I86"/>
    <mergeCell ref="D95:F95"/>
    <mergeCell ref="F77:J77"/>
    <mergeCell ref="F78:J78"/>
    <mergeCell ref="F79:J79"/>
    <mergeCell ref="F80:J80"/>
    <mergeCell ref="F81:J81"/>
    <mergeCell ref="F82:J82"/>
    <mergeCell ref="J85:J86"/>
    <mergeCell ref="D75:J75"/>
    <mergeCell ref="G76:J76"/>
    <mergeCell ref="E61:G61"/>
    <mergeCell ref="E62:G62"/>
    <mergeCell ref="E63:G63"/>
    <mergeCell ref="D64:G64"/>
    <mergeCell ref="D65:G65"/>
    <mergeCell ref="D67:I67"/>
    <mergeCell ref="I69:J70"/>
    <mergeCell ref="E55:G55"/>
    <mergeCell ref="E56:G56"/>
    <mergeCell ref="E57:G57"/>
    <mergeCell ref="E58:G58"/>
    <mergeCell ref="E59:G59"/>
    <mergeCell ref="E60:G60"/>
    <mergeCell ref="E49:G49"/>
    <mergeCell ref="E50:G50"/>
    <mergeCell ref="E51:G51"/>
    <mergeCell ref="E52:G52"/>
    <mergeCell ref="E53:G53"/>
    <mergeCell ref="E54:G54"/>
    <mergeCell ref="E43:G43"/>
    <mergeCell ref="E44:G44"/>
    <mergeCell ref="E45:G45"/>
    <mergeCell ref="E46:G46"/>
    <mergeCell ref="E47:G47"/>
    <mergeCell ref="E48:G48"/>
    <mergeCell ref="E37:G37"/>
    <mergeCell ref="E38:G38"/>
    <mergeCell ref="E39:G39"/>
    <mergeCell ref="E40:G40"/>
    <mergeCell ref="E41:G41"/>
    <mergeCell ref="E42:G42"/>
    <mergeCell ref="E31:G31"/>
    <mergeCell ref="E32:G32"/>
    <mergeCell ref="E33:G33"/>
    <mergeCell ref="E34:G34"/>
    <mergeCell ref="E35:G35"/>
    <mergeCell ref="E36:G36"/>
    <mergeCell ref="E25:G25"/>
    <mergeCell ref="E26:G26"/>
    <mergeCell ref="E27:G27"/>
    <mergeCell ref="E28:G28"/>
    <mergeCell ref="E29:G29"/>
    <mergeCell ref="E30:G30"/>
    <mergeCell ref="E19:G19"/>
    <mergeCell ref="E20:G20"/>
    <mergeCell ref="E21:G21"/>
    <mergeCell ref="E22:G22"/>
    <mergeCell ref="E23:G23"/>
    <mergeCell ref="E24:G24"/>
    <mergeCell ref="E13:G13"/>
    <mergeCell ref="E14:G14"/>
    <mergeCell ref="E15:G15"/>
    <mergeCell ref="E16:G16"/>
    <mergeCell ref="E17:G17"/>
    <mergeCell ref="E18:G18"/>
    <mergeCell ref="D8:J8"/>
    <mergeCell ref="D9:G9"/>
    <mergeCell ref="H9:J9"/>
    <mergeCell ref="D10:G10"/>
    <mergeCell ref="H10:J10"/>
    <mergeCell ref="D11:J11"/>
    <mergeCell ref="A1:B1"/>
    <mergeCell ref="L1:P1"/>
    <mergeCell ref="A2:B2"/>
    <mergeCell ref="L2:P2"/>
    <mergeCell ref="C1:K1"/>
    <mergeCell ref="C2:K2"/>
  </mergeCells>
  <conditionalFormatting sqref="B92">
    <cfRule type="cellIs" dxfId="445" priority="511" operator="equal">
      <formula>"No"</formula>
    </cfRule>
    <cfRule type="cellIs" dxfId="444" priority="512" operator="equal">
      <formula>"Yes"</formula>
    </cfRule>
  </conditionalFormatting>
  <conditionalFormatting sqref="A92">
    <cfRule type="cellIs" dxfId="443" priority="508" operator="equal">
      <formula>"Yes"</formula>
    </cfRule>
    <cfRule type="cellIs" dxfId="442" priority="510" operator="equal">
      <formula>"No"</formula>
    </cfRule>
  </conditionalFormatting>
  <conditionalFormatting sqref="B92">
    <cfRule type="cellIs" dxfId="441" priority="507" operator="greaterThan">
      <formula>0</formula>
    </cfRule>
    <cfRule type="cellIs" dxfId="440" priority="509" operator="equal">
      <formula>0</formula>
    </cfRule>
  </conditionalFormatting>
  <conditionalFormatting sqref="B103">
    <cfRule type="cellIs" dxfId="439" priority="505" operator="equal">
      <formula>"No"</formula>
    </cfRule>
    <cfRule type="cellIs" dxfId="438" priority="506" operator="equal">
      <formula>"Yes"</formula>
    </cfRule>
  </conditionalFormatting>
  <conditionalFormatting sqref="A103">
    <cfRule type="cellIs" dxfId="437" priority="502" operator="equal">
      <formula>"Yes"</formula>
    </cfRule>
    <cfRule type="cellIs" dxfId="436" priority="504" operator="equal">
      <formula>"No"</formula>
    </cfRule>
  </conditionalFormatting>
  <conditionalFormatting sqref="B103">
    <cfRule type="cellIs" dxfId="435" priority="501" operator="greaterThan">
      <formula>0</formula>
    </cfRule>
    <cfRule type="cellIs" dxfId="434" priority="503" operator="equal">
      <formula>0</formula>
    </cfRule>
  </conditionalFormatting>
  <conditionalFormatting sqref="B147 B136 B125 B114">
    <cfRule type="cellIs" dxfId="433" priority="499" operator="equal">
      <formula>"No"</formula>
    </cfRule>
    <cfRule type="cellIs" dxfId="432" priority="500" operator="equal">
      <formula>"Yes"</formula>
    </cfRule>
  </conditionalFormatting>
  <conditionalFormatting sqref="A147 A136 A125 A114">
    <cfRule type="cellIs" dxfId="431" priority="496" operator="equal">
      <formula>"Yes"</formula>
    </cfRule>
    <cfRule type="cellIs" dxfId="430" priority="498" operator="equal">
      <formula>"No"</formula>
    </cfRule>
  </conditionalFormatting>
  <conditionalFormatting sqref="B147 B136 B125 B114">
    <cfRule type="cellIs" dxfId="429" priority="495" operator="greaterThan">
      <formula>0</formula>
    </cfRule>
    <cfRule type="cellIs" dxfId="428" priority="497" operator="equal">
      <formula>0</formula>
    </cfRule>
  </conditionalFormatting>
  <conditionalFormatting sqref="B257 B246 B235 B224 B213 B202 B191 B180 B169 B158">
    <cfRule type="cellIs" dxfId="427" priority="493" operator="equal">
      <formula>"No"</formula>
    </cfRule>
    <cfRule type="cellIs" dxfId="426" priority="494" operator="equal">
      <formula>"Yes"</formula>
    </cfRule>
  </conditionalFormatting>
  <conditionalFormatting sqref="A257 A246 A235 A224 A213 A202 A191 A180 A169 A158">
    <cfRule type="cellIs" dxfId="425" priority="490" operator="equal">
      <formula>"Yes"</formula>
    </cfRule>
    <cfRule type="cellIs" dxfId="424" priority="492" operator="equal">
      <formula>"No"</formula>
    </cfRule>
  </conditionalFormatting>
  <conditionalFormatting sqref="B257 B246 B235 B224 B213 B202 B191 B180 B169 B158">
    <cfRule type="cellIs" dxfId="423" priority="489" operator="greaterThan">
      <formula>0</formula>
    </cfRule>
    <cfRule type="cellIs" dxfId="422" priority="491" operator="equal">
      <formula>0</formula>
    </cfRule>
  </conditionalFormatting>
  <conditionalFormatting sqref="B290 B279 B268">
    <cfRule type="cellIs" dxfId="421" priority="487" operator="equal">
      <formula>"No"</formula>
    </cfRule>
    <cfRule type="cellIs" dxfId="420" priority="488" operator="equal">
      <formula>"Yes"</formula>
    </cfRule>
  </conditionalFormatting>
  <conditionalFormatting sqref="A290 A279 A268">
    <cfRule type="cellIs" dxfId="419" priority="484" operator="equal">
      <formula>"Yes"</formula>
    </cfRule>
    <cfRule type="cellIs" dxfId="418" priority="486" operator="equal">
      <formula>"No"</formula>
    </cfRule>
  </conditionalFormatting>
  <conditionalFormatting sqref="B290 B279 B268">
    <cfRule type="cellIs" dxfId="417" priority="483" operator="greaterThan">
      <formula>0</formula>
    </cfRule>
    <cfRule type="cellIs" dxfId="416" priority="485" operator="equal">
      <formula>0</formula>
    </cfRule>
  </conditionalFormatting>
  <conditionalFormatting sqref="B345 B334 B323 B312 B301">
    <cfRule type="cellIs" dxfId="415" priority="481" operator="equal">
      <formula>"No"</formula>
    </cfRule>
    <cfRule type="cellIs" dxfId="414" priority="482" operator="equal">
      <formula>"Yes"</formula>
    </cfRule>
  </conditionalFormatting>
  <conditionalFormatting sqref="A345 A334 A323 A312 A301">
    <cfRule type="cellIs" dxfId="413" priority="478" operator="equal">
      <formula>"Yes"</formula>
    </cfRule>
    <cfRule type="cellIs" dxfId="412" priority="480" operator="equal">
      <formula>"No"</formula>
    </cfRule>
  </conditionalFormatting>
  <conditionalFormatting sqref="B345 B334 B323 B312 B301">
    <cfRule type="cellIs" dxfId="411" priority="477" operator="greaterThan">
      <formula>0</formula>
    </cfRule>
    <cfRule type="cellIs" dxfId="410" priority="479" operator="equal">
      <formula>0</formula>
    </cfRule>
  </conditionalFormatting>
  <conditionalFormatting sqref="B389 B356 B367 B378">
    <cfRule type="cellIs" dxfId="409" priority="475" operator="equal">
      <formula>"No"</formula>
    </cfRule>
    <cfRule type="cellIs" dxfId="408" priority="476" operator="equal">
      <formula>"Yes"</formula>
    </cfRule>
  </conditionalFormatting>
  <conditionalFormatting sqref="A389 A356 A367 A378">
    <cfRule type="cellIs" dxfId="407" priority="472" operator="equal">
      <formula>"Yes"</formula>
    </cfRule>
    <cfRule type="cellIs" dxfId="406" priority="474" operator="equal">
      <formula>"No"</formula>
    </cfRule>
  </conditionalFormatting>
  <conditionalFormatting sqref="B389 B356 B367 B378">
    <cfRule type="cellIs" dxfId="405" priority="471" operator="greaterThan">
      <formula>0</formula>
    </cfRule>
    <cfRule type="cellIs" dxfId="404" priority="473" operator="equal">
      <formula>0</formula>
    </cfRule>
  </conditionalFormatting>
  <conditionalFormatting sqref="B455 B444 B433 B422 B411 B400">
    <cfRule type="cellIs" dxfId="403" priority="469" operator="equal">
      <formula>"No"</formula>
    </cfRule>
    <cfRule type="cellIs" dxfId="402" priority="470" operator="equal">
      <formula>"Yes"</formula>
    </cfRule>
  </conditionalFormatting>
  <conditionalFormatting sqref="A455 A444 A433 A422 A411 A400">
    <cfRule type="cellIs" dxfId="401" priority="466" operator="equal">
      <formula>"Yes"</formula>
    </cfRule>
    <cfRule type="cellIs" dxfId="400" priority="468" operator="equal">
      <formula>"No"</formula>
    </cfRule>
  </conditionalFormatting>
  <conditionalFormatting sqref="B455 B444 B433 B422 B411 B400">
    <cfRule type="cellIs" dxfId="399" priority="465" operator="greaterThan">
      <formula>0</formula>
    </cfRule>
    <cfRule type="cellIs" dxfId="398" priority="467" operator="equal">
      <formula>0</formula>
    </cfRule>
  </conditionalFormatting>
  <conditionalFormatting sqref="B554 B543 B532 B521 B510 B499 B488 B477 B466">
    <cfRule type="cellIs" dxfId="397" priority="463" operator="equal">
      <formula>"No"</formula>
    </cfRule>
    <cfRule type="cellIs" dxfId="396" priority="464" operator="equal">
      <formula>"Yes"</formula>
    </cfRule>
  </conditionalFormatting>
  <conditionalFormatting sqref="A554 A543 A532 A521 A510 A499 A488 A477 A466">
    <cfRule type="cellIs" dxfId="395" priority="460" operator="equal">
      <formula>"Yes"</formula>
    </cfRule>
    <cfRule type="cellIs" dxfId="394" priority="462" operator="equal">
      <formula>"No"</formula>
    </cfRule>
  </conditionalFormatting>
  <conditionalFormatting sqref="B554 B543 B532 B521 B510 B499 B488 B477 B466">
    <cfRule type="cellIs" dxfId="393" priority="459" operator="greaterThan">
      <formula>0</formula>
    </cfRule>
    <cfRule type="cellIs" dxfId="392" priority="461" operator="equal">
      <formula>0</formula>
    </cfRule>
  </conditionalFormatting>
  <conditionalFormatting sqref="B631 B620 B609 B598 B587 B576 B565">
    <cfRule type="cellIs" dxfId="391" priority="457" operator="equal">
      <formula>"No"</formula>
    </cfRule>
    <cfRule type="cellIs" dxfId="390" priority="458" operator="equal">
      <formula>"Yes"</formula>
    </cfRule>
  </conditionalFormatting>
  <conditionalFormatting sqref="A631 A620 A609 A598 A587 A576 A565">
    <cfRule type="cellIs" dxfId="389" priority="454" operator="equal">
      <formula>"Yes"</formula>
    </cfRule>
    <cfRule type="cellIs" dxfId="388" priority="456" operator="equal">
      <formula>"No"</formula>
    </cfRule>
  </conditionalFormatting>
  <conditionalFormatting sqref="B631 B620 B609 B598 B587 B576 B565">
    <cfRule type="cellIs" dxfId="387" priority="453" operator="greaterThan">
      <formula>0</formula>
    </cfRule>
    <cfRule type="cellIs" dxfId="386" priority="455" operator="equal">
      <formula>0</formula>
    </cfRule>
  </conditionalFormatting>
  <conditionalFormatting sqref="E89:I89 E91:I91 E87:J87">
    <cfRule type="cellIs" dxfId="385" priority="452" operator="equal">
      <formula>0</formula>
    </cfRule>
  </conditionalFormatting>
  <conditionalFormatting sqref="E88:I88 E90:I90 E92:I92">
    <cfRule type="cellIs" dxfId="384" priority="451" operator="equal">
      <formula>0</formula>
    </cfRule>
  </conditionalFormatting>
  <conditionalFormatting sqref="E100:I100 E102:I102 E98:J98">
    <cfRule type="cellIs" dxfId="383" priority="245" operator="equal">
      <formula>0</formula>
    </cfRule>
  </conditionalFormatting>
  <conditionalFormatting sqref="E99:I99 E101:I101 E103:I103">
    <cfRule type="cellIs" dxfId="382" priority="244" operator="equal">
      <formula>0</formula>
    </cfRule>
  </conditionalFormatting>
  <conditionalFormatting sqref="E111:I111 E113:I113 E109:J109">
    <cfRule type="cellIs" dxfId="381" priority="240" operator="equal">
      <formula>0</formula>
    </cfRule>
  </conditionalFormatting>
  <conditionalFormatting sqref="E110:I110 E112:I112 E114:I114">
    <cfRule type="cellIs" dxfId="380" priority="239" operator="equal">
      <formula>0</formula>
    </cfRule>
  </conditionalFormatting>
  <conditionalFormatting sqref="E122:I122 E124:I124 E120:J120">
    <cfRule type="cellIs" dxfId="379" priority="235" operator="equal">
      <formula>0</formula>
    </cfRule>
  </conditionalFormatting>
  <conditionalFormatting sqref="E121:I121 E123:I123 E125:I125">
    <cfRule type="cellIs" dxfId="378" priority="234" operator="equal">
      <formula>0</formula>
    </cfRule>
  </conditionalFormatting>
  <conditionalFormatting sqref="E133:I133 E135:I135 E131:J131">
    <cfRule type="cellIs" dxfId="377" priority="230" operator="equal">
      <formula>0</formula>
    </cfRule>
  </conditionalFormatting>
  <conditionalFormatting sqref="E132:I132 E134:I134 E136:I136">
    <cfRule type="cellIs" dxfId="376" priority="229" operator="equal">
      <formula>0</formula>
    </cfRule>
  </conditionalFormatting>
  <conditionalFormatting sqref="E144:I144 E146:I146 E142:J142">
    <cfRule type="cellIs" dxfId="375" priority="225" operator="equal">
      <formula>0</formula>
    </cfRule>
  </conditionalFormatting>
  <conditionalFormatting sqref="E143:I143 E145:I145 E147:I147">
    <cfRule type="cellIs" dxfId="374" priority="224" operator="equal">
      <formula>0</formula>
    </cfRule>
  </conditionalFormatting>
  <conditionalFormatting sqref="E155:I155 E157:I157 E153:J153">
    <cfRule type="cellIs" dxfId="373" priority="220" operator="equal">
      <formula>0</formula>
    </cfRule>
  </conditionalFormatting>
  <conditionalFormatting sqref="E154:I154 E156:I156 E158:I158">
    <cfRule type="cellIs" dxfId="372" priority="219" operator="equal">
      <formula>0</formula>
    </cfRule>
  </conditionalFormatting>
  <conditionalFormatting sqref="E166:I166 E168:I168 E164:J164">
    <cfRule type="cellIs" dxfId="371" priority="215" operator="equal">
      <formula>0</formula>
    </cfRule>
  </conditionalFormatting>
  <conditionalFormatting sqref="E165:I165 E167:I167 E169:I169">
    <cfRule type="cellIs" dxfId="370" priority="214" operator="equal">
      <formula>0</formula>
    </cfRule>
  </conditionalFormatting>
  <conditionalFormatting sqref="E177:I177 E179:I179 E175:J175">
    <cfRule type="cellIs" dxfId="369" priority="210" operator="equal">
      <formula>0</formula>
    </cfRule>
  </conditionalFormatting>
  <conditionalFormatting sqref="E176:I176 E178:I178 E180:I180">
    <cfRule type="cellIs" dxfId="368" priority="209" operator="equal">
      <formula>0</formula>
    </cfRule>
  </conditionalFormatting>
  <conditionalFormatting sqref="E188:I188 E190:I190 E186:J186">
    <cfRule type="cellIs" dxfId="367" priority="205" operator="equal">
      <formula>0</formula>
    </cfRule>
  </conditionalFormatting>
  <conditionalFormatting sqref="E187:I187 E189:I189 E191:I191">
    <cfRule type="cellIs" dxfId="366" priority="204" operator="equal">
      <formula>0</formula>
    </cfRule>
  </conditionalFormatting>
  <conditionalFormatting sqref="E199:I199 E201:I201 E197:J197">
    <cfRule type="cellIs" dxfId="365" priority="200" operator="equal">
      <formula>0</formula>
    </cfRule>
  </conditionalFormatting>
  <conditionalFormatting sqref="E198:I198 E200:I200 E202:I202">
    <cfRule type="cellIs" dxfId="364" priority="199" operator="equal">
      <formula>0</formula>
    </cfRule>
  </conditionalFormatting>
  <conditionalFormatting sqref="E210:I210 E212:I212 E208:J208">
    <cfRule type="cellIs" dxfId="363" priority="195" operator="equal">
      <formula>0</formula>
    </cfRule>
  </conditionalFormatting>
  <conditionalFormatting sqref="E209:I209 E211:I211 E213:I213">
    <cfRule type="cellIs" dxfId="362" priority="194" operator="equal">
      <formula>0</formula>
    </cfRule>
  </conditionalFormatting>
  <conditionalFormatting sqref="E221:I221 E223:I223 E219:J219">
    <cfRule type="cellIs" dxfId="361" priority="190" operator="equal">
      <formula>0</formula>
    </cfRule>
  </conditionalFormatting>
  <conditionalFormatting sqref="E220:I220 E222:I222 E224:I224">
    <cfRule type="cellIs" dxfId="360" priority="189" operator="equal">
      <formula>0</formula>
    </cfRule>
  </conditionalFormatting>
  <conditionalFormatting sqref="E232:I232 E234:I234 E230:J230">
    <cfRule type="cellIs" dxfId="359" priority="185" operator="equal">
      <formula>0</formula>
    </cfRule>
  </conditionalFormatting>
  <conditionalFormatting sqref="E231:I231 E233:I233 E235:I235">
    <cfRule type="cellIs" dxfId="358" priority="184" operator="equal">
      <formula>0</formula>
    </cfRule>
  </conditionalFormatting>
  <conditionalFormatting sqref="E243:I243 E245:I245 E241:J241">
    <cfRule type="cellIs" dxfId="357" priority="180" operator="equal">
      <formula>0</formula>
    </cfRule>
  </conditionalFormatting>
  <conditionalFormatting sqref="E242:I242 E244:I244 E246:I246">
    <cfRule type="cellIs" dxfId="356" priority="179" operator="equal">
      <formula>0</formula>
    </cfRule>
  </conditionalFormatting>
  <conditionalFormatting sqref="E254:I254 E256:I256 E252:J252">
    <cfRule type="cellIs" dxfId="355" priority="175" operator="equal">
      <formula>0</formula>
    </cfRule>
  </conditionalFormatting>
  <conditionalFormatting sqref="E253:I253 E255:I255 E257:I257">
    <cfRule type="cellIs" dxfId="354" priority="174" operator="equal">
      <formula>0</formula>
    </cfRule>
  </conditionalFormatting>
  <conditionalFormatting sqref="E265:I265 E267:I267 E263:J263">
    <cfRule type="cellIs" dxfId="353" priority="170" operator="equal">
      <formula>0</formula>
    </cfRule>
  </conditionalFormatting>
  <conditionalFormatting sqref="E264:I264 E266:I266 E268:I268">
    <cfRule type="cellIs" dxfId="352" priority="169" operator="equal">
      <formula>0</formula>
    </cfRule>
  </conditionalFormatting>
  <conditionalFormatting sqref="E276:I276 E278:I278 E274:J274">
    <cfRule type="cellIs" dxfId="351" priority="165" operator="equal">
      <formula>0</formula>
    </cfRule>
  </conditionalFormatting>
  <conditionalFormatting sqref="E275:I275 E277:I277 E279:I279">
    <cfRule type="cellIs" dxfId="350" priority="164" operator="equal">
      <formula>0</formula>
    </cfRule>
  </conditionalFormatting>
  <conditionalFormatting sqref="E287:I287 E289:I289 E285:J285">
    <cfRule type="cellIs" dxfId="349" priority="160" operator="equal">
      <formula>0</formula>
    </cfRule>
  </conditionalFormatting>
  <conditionalFormatting sqref="E286:I286 E288:I288 E290:I290">
    <cfRule type="cellIs" dxfId="348" priority="159" operator="equal">
      <formula>0</formula>
    </cfRule>
  </conditionalFormatting>
  <conditionalFormatting sqref="E298:I298 E300:I300 E296:J296">
    <cfRule type="cellIs" dxfId="347" priority="155" operator="equal">
      <formula>0</formula>
    </cfRule>
  </conditionalFormatting>
  <conditionalFormatting sqref="E297:I297 E299:I299 E301:I301">
    <cfRule type="cellIs" dxfId="346" priority="154" operator="equal">
      <formula>0</formula>
    </cfRule>
  </conditionalFormatting>
  <conditionalFormatting sqref="E309:I309 E311:I311 E307:J307">
    <cfRule type="cellIs" dxfId="345" priority="150" operator="equal">
      <formula>0</formula>
    </cfRule>
  </conditionalFormatting>
  <conditionalFormatting sqref="E308:I308 E310:I310 E312:I312">
    <cfRule type="cellIs" dxfId="344" priority="149" operator="equal">
      <formula>0</formula>
    </cfRule>
  </conditionalFormatting>
  <conditionalFormatting sqref="E320:I320 E322:I322 E318:J318">
    <cfRule type="cellIs" dxfId="343" priority="145" operator="equal">
      <formula>0</formula>
    </cfRule>
  </conditionalFormatting>
  <conditionalFormatting sqref="E319:I319 E321:I321 E323:I323">
    <cfRule type="cellIs" dxfId="342" priority="144" operator="equal">
      <formula>0</formula>
    </cfRule>
  </conditionalFormatting>
  <conditionalFormatting sqref="E331:I331 E333:I333 E329:J329">
    <cfRule type="cellIs" dxfId="341" priority="140" operator="equal">
      <formula>0</formula>
    </cfRule>
  </conditionalFormatting>
  <conditionalFormatting sqref="E330:I330 E332:I332 E334:I334">
    <cfRule type="cellIs" dxfId="340" priority="139" operator="equal">
      <formula>0</formula>
    </cfRule>
  </conditionalFormatting>
  <conditionalFormatting sqref="E342:I342 E344:I344 E340:J340">
    <cfRule type="cellIs" dxfId="339" priority="135" operator="equal">
      <formula>0</formula>
    </cfRule>
  </conditionalFormatting>
  <conditionalFormatting sqref="E341:I341 E343:I343 E345:I345">
    <cfRule type="cellIs" dxfId="338" priority="134" operator="equal">
      <formula>0</formula>
    </cfRule>
  </conditionalFormatting>
  <conditionalFormatting sqref="E353:I353 E355:I355 E351:J351">
    <cfRule type="cellIs" dxfId="337" priority="130" operator="equal">
      <formula>0</formula>
    </cfRule>
  </conditionalFormatting>
  <conditionalFormatting sqref="E352:I352 E354:I354 E356:I356">
    <cfRule type="cellIs" dxfId="336" priority="129" operator="equal">
      <formula>0</formula>
    </cfRule>
  </conditionalFormatting>
  <conditionalFormatting sqref="E364:I364 E366:I366 E362:J362">
    <cfRule type="cellIs" dxfId="335" priority="125" operator="equal">
      <formula>0</formula>
    </cfRule>
  </conditionalFormatting>
  <conditionalFormatting sqref="E363:I363 E365:I365 E367:I367">
    <cfRule type="cellIs" dxfId="334" priority="124" operator="equal">
      <formula>0</formula>
    </cfRule>
  </conditionalFormatting>
  <conditionalFormatting sqref="E375:I375 E377:I377 E373:J373">
    <cfRule type="cellIs" dxfId="333" priority="120" operator="equal">
      <formula>0</formula>
    </cfRule>
  </conditionalFormatting>
  <conditionalFormatting sqref="E374:I374 E376:I376 E378:I378">
    <cfRule type="cellIs" dxfId="332" priority="119" operator="equal">
      <formula>0</formula>
    </cfRule>
  </conditionalFormatting>
  <conditionalFormatting sqref="E386:I386 E388:I388 E384:J384">
    <cfRule type="cellIs" dxfId="331" priority="115" operator="equal">
      <formula>0</formula>
    </cfRule>
  </conditionalFormatting>
  <conditionalFormatting sqref="E385:I385 E387:I387 E389:I389">
    <cfRule type="cellIs" dxfId="330" priority="114" operator="equal">
      <formula>0</formula>
    </cfRule>
  </conditionalFormatting>
  <conditionalFormatting sqref="E397:I397 E399:I399 E395:J395">
    <cfRule type="cellIs" dxfId="329" priority="110" operator="equal">
      <formula>0</formula>
    </cfRule>
  </conditionalFormatting>
  <conditionalFormatting sqref="E396:I396 E398:I398 E400:I400">
    <cfRule type="cellIs" dxfId="328" priority="109" operator="equal">
      <formula>0</formula>
    </cfRule>
  </conditionalFormatting>
  <conditionalFormatting sqref="E408:I408 E410:I410 E406:J406">
    <cfRule type="cellIs" dxfId="327" priority="105" operator="equal">
      <formula>0</formula>
    </cfRule>
  </conditionalFormatting>
  <conditionalFormatting sqref="E407:I407 E409:I409 E411:I411">
    <cfRule type="cellIs" dxfId="326" priority="104" operator="equal">
      <formula>0</formula>
    </cfRule>
  </conditionalFormatting>
  <conditionalFormatting sqref="E419:I419 E421:I421 E417:J417">
    <cfRule type="cellIs" dxfId="325" priority="100" operator="equal">
      <formula>0</formula>
    </cfRule>
  </conditionalFormatting>
  <conditionalFormatting sqref="E418:I418 E420:I420 E422:I422">
    <cfRule type="cellIs" dxfId="324" priority="99" operator="equal">
      <formula>0</formula>
    </cfRule>
  </conditionalFormatting>
  <conditionalFormatting sqref="E430:I430 E432:I432 E428:J428">
    <cfRule type="cellIs" dxfId="323" priority="95" operator="equal">
      <formula>0</formula>
    </cfRule>
  </conditionalFormatting>
  <conditionalFormatting sqref="E429:I429 E431:I431 E433:I433">
    <cfRule type="cellIs" dxfId="322" priority="94" operator="equal">
      <formula>0</formula>
    </cfRule>
  </conditionalFormatting>
  <conditionalFormatting sqref="E441:I441 E443:I443 E439:J439">
    <cfRule type="cellIs" dxfId="321" priority="90" operator="equal">
      <formula>0</formula>
    </cfRule>
  </conditionalFormatting>
  <conditionalFormatting sqref="E440:I440 E442:I442 E444:I444">
    <cfRule type="cellIs" dxfId="320" priority="89" operator="equal">
      <formula>0</formula>
    </cfRule>
  </conditionalFormatting>
  <conditionalFormatting sqref="E452:I452 E454:I454 E450:J450">
    <cfRule type="cellIs" dxfId="319" priority="85" operator="equal">
      <formula>0</formula>
    </cfRule>
  </conditionalFormatting>
  <conditionalFormatting sqref="E451:I451 E453:I453 E455:I455">
    <cfRule type="cellIs" dxfId="318" priority="84" operator="equal">
      <formula>0</formula>
    </cfRule>
  </conditionalFormatting>
  <conditionalFormatting sqref="E463:I463 E465:I465 E461:J461">
    <cfRule type="cellIs" dxfId="317" priority="80" operator="equal">
      <formula>0</formula>
    </cfRule>
  </conditionalFormatting>
  <conditionalFormatting sqref="E462:I462 E464:I464 E466:I466">
    <cfRule type="cellIs" dxfId="316" priority="79" operator="equal">
      <formula>0</formula>
    </cfRule>
  </conditionalFormatting>
  <conditionalFormatting sqref="E474:I474 E476:I476 E472:J472">
    <cfRule type="cellIs" dxfId="315" priority="75" operator="equal">
      <formula>0</formula>
    </cfRule>
  </conditionalFormatting>
  <conditionalFormatting sqref="E473:I473 E475:I475 E477:I477">
    <cfRule type="cellIs" dxfId="314" priority="74" operator="equal">
      <formula>0</formula>
    </cfRule>
  </conditionalFormatting>
  <conditionalFormatting sqref="E485:I485 E487:I487 E483:J483">
    <cfRule type="cellIs" dxfId="313" priority="70" operator="equal">
      <formula>0</formula>
    </cfRule>
  </conditionalFormatting>
  <conditionalFormatting sqref="E484:I484 E486:I486 E488:I488">
    <cfRule type="cellIs" dxfId="312" priority="69" operator="equal">
      <formula>0</formula>
    </cfRule>
  </conditionalFormatting>
  <conditionalFormatting sqref="E496:I496 E498:I498 E494:J494">
    <cfRule type="cellIs" dxfId="311" priority="65" operator="equal">
      <formula>0</formula>
    </cfRule>
  </conditionalFormatting>
  <conditionalFormatting sqref="E495:I495 E497:I497 E499:I499">
    <cfRule type="cellIs" dxfId="310" priority="64" operator="equal">
      <formula>0</formula>
    </cfRule>
  </conditionalFormatting>
  <conditionalFormatting sqref="E507:I507 E509:I509 E505:J505">
    <cfRule type="cellIs" dxfId="309" priority="60" operator="equal">
      <formula>0</formula>
    </cfRule>
  </conditionalFormatting>
  <conditionalFormatting sqref="E506:I506 E508:I508 E510:I510">
    <cfRule type="cellIs" dxfId="308" priority="59" operator="equal">
      <formula>0</formula>
    </cfRule>
  </conditionalFormatting>
  <conditionalFormatting sqref="E518:I518 E520:I520 E516:J516">
    <cfRule type="cellIs" dxfId="307" priority="55" operator="equal">
      <formula>0</formula>
    </cfRule>
  </conditionalFormatting>
  <conditionalFormatting sqref="E517:I517 E519:I519 E521:I521">
    <cfRule type="cellIs" dxfId="306" priority="54" operator="equal">
      <formula>0</formula>
    </cfRule>
  </conditionalFormatting>
  <conditionalFormatting sqref="E529:I529 E531:I531 E527:J527">
    <cfRule type="cellIs" dxfId="305" priority="50" operator="equal">
      <formula>0</formula>
    </cfRule>
  </conditionalFormatting>
  <conditionalFormatting sqref="E528:I528 E530:I530 E532:I532">
    <cfRule type="cellIs" dxfId="304" priority="49" operator="equal">
      <formula>0</formula>
    </cfRule>
  </conditionalFormatting>
  <conditionalFormatting sqref="E540:I540 E542:I542 E538:J538">
    <cfRule type="cellIs" dxfId="303" priority="45" operator="equal">
      <formula>0</formula>
    </cfRule>
  </conditionalFormatting>
  <conditionalFormatting sqref="E539:I539 E541:I541 E543:I543">
    <cfRule type="cellIs" dxfId="302" priority="44" operator="equal">
      <formula>0</formula>
    </cfRule>
  </conditionalFormatting>
  <conditionalFormatting sqref="E551:I551 E553:I553 E549:J549">
    <cfRule type="cellIs" dxfId="301" priority="40" operator="equal">
      <formula>0</formula>
    </cfRule>
  </conditionalFormatting>
  <conditionalFormatting sqref="E550:I550 E552:I552 E554:I554">
    <cfRule type="cellIs" dxfId="300" priority="39" operator="equal">
      <formula>0</formula>
    </cfRule>
  </conditionalFormatting>
  <conditionalFormatting sqref="E562:I562 E564:I564 E560:J560">
    <cfRule type="cellIs" dxfId="299" priority="35" operator="equal">
      <formula>0</formula>
    </cfRule>
  </conditionalFormatting>
  <conditionalFormatting sqref="E561:I561 E563:I563 E565:I565">
    <cfRule type="cellIs" dxfId="298" priority="34" operator="equal">
      <formula>0</formula>
    </cfRule>
  </conditionalFormatting>
  <conditionalFormatting sqref="E573:I573 E575:I575 E571:J571">
    <cfRule type="cellIs" dxfId="297" priority="30" operator="equal">
      <formula>0</formula>
    </cfRule>
  </conditionalFormatting>
  <conditionalFormatting sqref="E572:I572 E574:I574 E576:I576">
    <cfRule type="cellIs" dxfId="296" priority="29" operator="equal">
      <formula>0</formula>
    </cfRule>
  </conditionalFormatting>
  <conditionalFormatting sqref="E584:I584 E586:I586 E582:J582">
    <cfRule type="cellIs" dxfId="295" priority="25" operator="equal">
      <formula>0</formula>
    </cfRule>
  </conditionalFormatting>
  <conditionalFormatting sqref="E583:I583 E585:I585 E587:I587">
    <cfRule type="cellIs" dxfId="294" priority="24" operator="equal">
      <formula>0</formula>
    </cfRule>
  </conditionalFormatting>
  <conditionalFormatting sqref="E595:I595 E597:I597 E593:J593">
    <cfRule type="cellIs" dxfId="293" priority="20" operator="equal">
      <formula>0</formula>
    </cfRule>
  </conditionalFormatting>
  <conditionalFormatting sqref="E594:I594 E596:I596 E598:I598">
    <cfRule type="cellIs" dxfId="292" priority="19" operator="equal">
      <formula>0</formula>
    </cfRule>
  </conditionalFormatting>
  <conditionalFormatting sqref="E606:I606 E608:I608 E604:J604">
    <cfRule type="cellIs" dxfId="291" priority="15" operator="equal">
      <formula>0</formula>
    </cfRule>
  </conditionalFormatting>
  <conditionalFormatting sqref="E605:I605 E607:I607 E609:I609">
    <cfRule type="cellIs" dxfId="290" priority="14" operator="equal">
      <formula>0</formula>
    </cfRule>
  </conditionalFormatting>
  <conditionalFormatting sqref="E617:I617 E619:I619 E615:J615">
    <cfRule type="cellIs" dxfId="289" priority="10" operator="equal">
      <formula>0</formula>
    </cfRule>
  </conditionalFormatting>
  <conditionalFormatting sqref="E616:I616 E618:I618 E620:I620">
    <cfRule type="cellIs" dxfId="288" priority="9" operator="equal">
      <formula>0</formula>
    </cfRule>
  </conditionalFormatting>
  <conditionalFormatting sqref="E628:I628 E630:I630 E626:J626">
    <cfRule type="cellIs" dxfId="287" priority="5" operator="equal">
      <formula>0</formula>
    </cfRule>
  </conditionalFormatting>
  <conditionalFormatting sqref="E627:I627 E629:I629 E631:I631">
    <cfRule type="cellIs" dxfId="286" priority="4" operator="equal">
      <formula>0</formula>
    </cfRule>
  </conditionalFormatting>
  <conditionalFormatting sqref="E639:I639 E641:I641 E637:J637">
    <cfRule type="cellIs" dxfId="285" priority="3" operator="equal">
      <formula>0</formula>
    </cfRule>
  </conditionalFormatting>
  <conditionalFormatting sqref="E638:I638 E640:I640 E642:I642">
    <cfRule type="cellIs" dxfId="284" priority="2" operator="equal">
      <formula>0</formula>
    </cfRule>
  </conditionalFormatting>
  <conditionalFormatting sqref="H14:H63">
    <cfRule type="cellIs" dxfId="283" priority="1" operator="equal">
      <formula>"No Bid"</formula>
    </cfRule>
  </conditionalFormatting>
  <pageMargins left="0.7" right="0.7" top="0.55000000000000004" bottom="0.55000000000000004" header="0.3" footer="0.3"/>
  <pageSetup scale="92" fitToHeight="0" orientation="portrait" horizontalDpi="1200" verticalDpi="1200" r:id="rId1"/>
  <headerFooter>
    <oddFooter>Page &amp;P of &amp;N</oddFooter>
  </headerFooter>
  <rowBreaks count="3" manualBreakCount="3">
    <brk id="83" min="3" max="9" man="1"/>
    <brk id="127" min="3" max="9" man="1"/>
    <brk id="171" min="3" max="9" man="1"/>
  </rowBreaks>
  <drawing r:id="rId2"/>
  <extLst>
    <ext xmlns:x14="http://schemas.microsoft.com/office/spreadsheetml/2009/9/main" uri="{78C0D931-6437-407d-A8EE-F0AAD7539E65}">
      <x14:conditionalFormattings>
        <x14:conditionalFormatting xmlns:xm="http://schemas.microsoft.com/office/excel/2006/main">
          <x14:cfRule type="cellIs" priority="513" operator="notBetween" id="{CFF369D0-A6F9-4717-AEBC-2C597045EA6A}">
            <xm:f>1</xm:f>
            <xm:f>'Control Panel'!$I$32</xm:f>
            <x14:dxf>
              <font>
                <b/>
                <i val="0"/>
                <color theme="0"/>
              </font>
              <fill>
                <patternFill>
                  <bgColor rgb="FFBF311A"/>
                </patternFill>
              </fill>
            </x14:dxf>
          </x14:cfRule>
          <x14:cfRule type="cellIs" priority="514" operator="greaterThan" id="{ACE70A4A-8D30-4CE2-8AB4-9A3F0619A954}">
            <xm:f>'Control Panel'!$I$31</xm:f>
            <x14:dxf>
              <font>
                <b/>
                <i val="0"/>
                <color auto="1"/>
              </font>
              <fill>
                <patternFill>
                  <bgColor rgb="FF949B50"/>
                </patternFill>
              </fill>
            </x14:dxf>
          </x14:cfRule>
          <x14:cfRule type="cellIs" priority="515" operator="greaterThan" id="{BCA7622B-7B5B-4A5D-B4EE-1F356BB78C35}">
            <xm:f>'Control Panel'!$I$32</xm:f>
            <x14:dxf>
              <font>
                <b/>
                <i val="0"/>
                <color auto="1"/>
              </font>
              <fill>
                <patternFill>
                  <bgColor rgb="FFE58E1A"/>
                </patternFill>
              </fill>
            </x14:dxf>
          </x14:cfRule>
          <xm:sqref>J84</xm:sqref>
        </x14:conditionalFormatting>
        <x14:conditionalFormatting xmlns:xm="http://schemas.microsoft.com/office/excel/2006/main">
          <x14:cfRule type="cellIs" priority="516" operator="notBetween" id="{72480E2B-87C5-4BB0-A1F0-E5BA07E9C5ED}">
            <xm:f>1</xm:f>
            <xm:f>'Control Panel'!$I$32</xm:f>
            <x14:dxf>
              <font>
                <color theme="0"/>
              </font>
              <fill>
                <patternFill>
                  <bgColor rgb="FFBF311A"/>
                </patternFill>
              </fill>
            </x14:dxf>
          </x14:cfRule>
          <x14:cfRule type="cellIs" priority="517" operator="greaterThanOrEqual" id="{C3963946-7840-4FD2-801F-25AE2046415E}">
            <xm:f>'Control Panel'!$I$31</xm:f>
            <x14:dxf>
              <font>
                <b val="0"/>
                <i val="0"/>
                <color auto="1"/>
              </font>
              <fill>
                <patternFill>
                  <bgColor rgb="FF949B50"/>
                </patternFill>
              </fill>
            </x14:dxf>
          </x14:cfRule>
          <x14:cfRule type="cellIs" priority="518" operator="greaterThanOrEqual" id="{A6720A42-3EBC-4A0A-8E9C-63254403F529}">
            <xm:f>'Control Panel'!$I$32</xm:f>
            <x14:dxf>
              <font>
                <color auto="1"/>
              </font>
              <fill>
                <patternFill>
                  <bgColor rgb="FFE58E1A"/>
                </patternFill>
              </fill>
            </x14:dxf>
          </x14:cfRule>
          <xm:sqref>H14:H65</xm:sqref>
        </x14:conditionalFormatting>
        <x14:conditionalFormatting xmlns:xm="http://schemas.microsoft.com/office/excel/2006/main">
          <x14:cfRule type="cellIs" priority="246" operator="notBetween" id="{6A691009-6C4E-4EC8-83EF-7FCAEEB691E3}">
            <xm:f>1</xm:f>
            <xm:f>'Control Panel'!$I$32</xm:f>
            <x14:dxf>
              <font>
                <b/>
                <i val="0"/>
                <color theme="0"/>
              </font>
              <fill>
                <patternFill>
                  <bgColor rgb="FFBF311A"/>
                </patternFill>
              </fill>
            </x14:dxf>
          </x14:cfRule>
          <x14:cfRule type="cellIs" priority="247" operator="greaterThan" id="{BA73F39F-807A-4D8A-8FA6-03F8C7ECDFCE}">
            <xm:f>'Control Panel'!$I$31</xm:f>
            <x14:dxf>
              <font>
                <b/>
                <i val="0"/>
                <color auto="1"/>
              </font>
              <fill>
                <patternFill>
                  <bgColor rgb="FF949B50"/>
                </patternFill>
              </fill>
            </x14:dxf>
          </x14:cfRule>
          <x14:cfRule type="cellIs" priority="248" operator="greaterThan" id="{094D436B-45A7-4CD2-92D4-EB4614E95532}">
            <xm:f>'Control Panel'!$I$32</xm:f>
            <x14:dxf>
              <font>
                <b/>
                <i val="0"/>
                <color auto="1"/>
              </font>
              <fill>
                <patternFill>
                  <bgColor rgb="FFE58E1A"/>
                </patternFill>
              </fill>
            </x14:dxf>
          </x14:cfRule>
          <xm:sqref>J95</xm:sqref>
        </x14:conditionalFormatting>
        <x14:conditionalFormatting xmlns:xm="http://schemas.microsoft.com/office/excel/2006/main">
          <x14:cfRule type="cellIs" priority="241" operator="notBetween" id="{F1A9DD4E-8E17-4131-860B-CA4BA50034D4}">
            <xm:f>1</xm:f>
            <xm:f>'Control Panel'!$I$32</xm:f>
            <x14:dxf>
              <font>
                <b/>
                <i val="0"/>
                <color theme="0"/>
              </font>
              <fill>
                <patternFill>
                  <bgColor rgb="FFBF311A"/>
                </patternFill>
              </fill>
            </x14:dxf>
          </x14:cfRule>
          <x14:cfRule type="cellIs" priority="242" operator="greaterThan" id="{06F42721-F90B-48DA-B528-BCAEB95478F4}">
            <xm:f>'Control Panel'!$I$31</xm:f>
            <x14:dxf>
              <font>
                <b/>
                <i val="0"/>
                <color auto="1"/>
              </font>
              <fill>
                <patternFill>
                  <bgColor rgb="FF949B50"/>
                </patternFill>
              </fill>
            </x14:dxf>
          </x14:cfRule>
          <x14:cfRule type="cellIs" priority="243" operator="greaterThan" id="{A7F6935B-FF3E-401F-9BD5-DE03D3D97223}">
            <xm:f>'Control Panel'!$I$32</xm:f>
            <x14:dxf>
              <font>
                <b/>
                <i val="0"/>
                <color auto="1"/>
              </font>
              <fill>
                <patternFill>
                  <bgColor rgb="FFE58E1A"/>
                </patternFill>
              </fill>
            </x14:dxf>
          </x14:cfRule>
          <xm:sqref>J106</xm:sqref>
        </x14:conditionalFormatting>
        <x14:conditionalFormatting xmlns:xm="http://schemas.microsoft.com/office/excel/2006/main">
          <x14:cfRule type="cellIs" priority="236" operator="notBetween" id="{DE114A74-CABC-4639-9E63-768C9013901A}">
            <xm:f>1</xm:f>
            <xm:f>'Control Panel'!$I$32</xm:f>
            <x14:dxf>
              <font>
                <b/>
                <i val="0"/>
                <color theme="0"/>
              </font>
              <fill>
                <patternFill>
                  <bgColor rgb="FFBF311A"/>
                </patternFill>
              </fill>
            </x14:dxf>
          </x14:cfRule>
          <x14:cfRule type="cellIs" priority="237" operator="greaterThan" id="{E2765FB6-B14A-429E-9BDC-19AC4E5AB7A8}">
            <xm:f>'Control Panel'!$I$31</xm:f>
            <x14:dxf>
              <font>
                <b/>
                <i val="0"/>
                <color auto="1"/>
              </font>
              <fill>
                <patternFill>
                  <bgColor rgb="FF949B50"/>
                </patternFill>
              </fill>
            </x14:dxf>
          </x14:cfRule>
          <x14:cfRule type="cellIs" priority="238" operator="greaterThan" id="{84A9775E-CACB-43F7-963C-81F6D93FD117}">
            <xm:f>'Control Panel'!$I$32</xm:f>
            <x14:dxf>
              <font>
                <b/>
                <i val="0"/>
                <color auto="1"/>
              </font>
              <fill>
                <patternFill>
                  <bgColor rgb="FFE58E1A"/>
                </patternFill>
              </fill>
            </x14:dxf>
          </x14:cfRule>
          <xm:sqref>J117</xm:sqref>
        </x14:conditionalFormatting>
        <x14:conditionalFormatting xmlns:xm="http://schemas.microsoft.com/office/excel/2006/main">
          <x14:cfRule type="cellIs" priority="231" operator="notBetween" id="{4BC66E74-9F83-4EF3-BE8A-269523E7B3C9}">
            <xm:f>1</xm:f>
            <xm:f>'Control Panel'!$I$32</xm:f>
            <x14:dxf>
              <font>
                <b/>
                <i val="0"/>
                <color theme="0"/>
              </font>
              <fill>
                <patternFill>
                  <bgColor rgb="FFBF311A"/>
                </patternFill>
              </fill>
            </x14:dxf>
          </x14:cfRule>
          <x14:cfRule type="cellIs" priority="232" operator="greaterThan" id="{A1D5937C-8EE6-4FE3-A2E5-016688CABD84}">
            <xm:f>'Control Panel'!$I$31</xm:f>
            <x14:dxf>
              <font>
                <b/>
                <i val="0"/>
                <color auto="1"/>
              </font>
              <fill>
                <patternFill>
                  <bgColor rgb="FF949B50"/>
                </patternFill>
              </fill>
            </x14:dxf>
          </x14:cfRule>
          <x14:cfRule type="cellIs" priority="233" operator="greaterThan" id="{965A77E5-874A-4F7D-973A-173EF03B96CE}">
            <xm:f>'Control Panel'!$I$32</xm:f>
            <x14:dxf>
              <font>
                <b/>
                <i val="0"/>
                <color auto="1"/>
              </font>
              <fill>
                <patternFill>
                  <bgColor rgb="FFE58E1A"/>
                </patternFill>
              </fill>
            </x14:dxf>
          </x14:cfRule>
          <xm:sqref>J128</xm:sqref>
        </x14:conditionalFormatting>
        <x14:conditionalFormatting xmlns:xm="http://schemas.microsoft.com/office/excel/2006/main">
          <x14:cfRule type="cellIs" priority="226" operator="notBetween" id="{7ADE8CC4-A0F6-4AFF-99B7-8068AF392BAF}">
            <xm:f>1</xm:f>
            <xm:f>'Control Panel'!$I$32</xm:f>
            <x14:dxf>
              <font>
                <b/>
                <i val="0"/>
                <color theme="0"/>
              </font>
              <fill>
                <patternFill>
                  <bgColor rgb="FFBF311A"/>
                </patternFill>
              </fill>
            </x14:dxf>
          </x14:cfRule>
          <x14:cfRule type="cellIs" priority="227" operator="greaterThan" id="{D1CDB0FC-F5E0-4CC4-8DEF-FE2E41222DE8}">
            <xm:f>'Control Panel'!$I$31</xm:f>
            <x14:dxf>
              <font>
                <b/>
                <i val="0"/>
                <color auto="1"/>
              </font>
              <fill>
                <patternFill>
                  <bgColor rgb="FF949B50"/>
                </patternFill>
              </fill>
            </x14:dxf>
          </x14:cfRule>
          <x14:cfRule type="cellIs" priority="228" operator="greaterThan" id="{F0BAF88E-18BB-42A8-B834-AA27896FB9AB}">
            <xm:f>'Control Panel'!$I$32</xm:f>
            <x14:dxf>
              <font>
                <b/>
                <i val="0"/>
                <color auto="1"/>
              </font>
              <fill>
                <patternFill>
                  <bgColor rgb="FFE58E1A"/>
                </patternFill>
              </fill>
            </x14:dxf>
          </x14:cfRule>
          <xm:sqref>J139</xm:sqref>
        </x14:conditionalFormatting>
        <x14:conditionalFormatting xmlns:xm="http://schemas.microsoft.com/office/excel/2006/main">
          <x14:cfRule type="cellIs" priority="221" operator="notBetween" id="{B84F9C63-982C-4A20-B387-00442F7FDF79}">
            <xm:f>1</xm:f>
            <xm:f>'Control Panel'!$I$32</xm:f>
            <x14:dxf>
              <font>
                <b/>
                <i val="0"/>
                <color theme="0"/>
              </font>
              <fill>
                <patternFill>
                  <bgColor rgb="FFBF311A"/>
                </patternFill>
              </fill>
            </x14:dxf>
          </x14:cfRule>
          <x14:cfRule type="cellIs" priority="222" operator="greaterThan" id="{2FB78306-94BA-472A-BF28-3A0AD26FF1E9}">
            <xm:f>'Control Panel'!$I$31</xm:f>
            <x14:dxf>
              <font>
                <b/>
                <i val="0"/>
                <color auto="1"/>
              </font>
              <fill>
                <patternFill>
                  <bgColor rgb="FF949B50"/>
                </patternFill>
              </fill>
            </x14:dxf>
          </x14:cfRule>
          <x14:cfRule type="cellIs" priority="223" operator="greaterThan" id="{C3B0A3EB-D3DF-4D4B-B088-341D7CD0F9FA}">
            <xm:f>'Control Panel'!$I$32</xm:f>
            <x14:dxf>
              <font>
                <b/>
                <i val="0"/>
                <color auto="1"/>
              </font>
              <fill>
                <patternFill>
                  <bgColor rgb="FFE58E1A"/>
                </patternFill>
              </fill>
            </x14:dxf>
          </x14:cfRule>
          <xm:sqref>J150</xm:sqref>
        </x14:conditionalFormatting>
        <x14:conditionalFormatting xmlns:xm="http://schemas.microsoft.com/office/excel/2006/main">
          <x14:cfRule type="cellIs" priority="216" operator="notBetween" id="{A9F72F2E-3BAE-4BDC-B34A-D4AAF97160DC}">
            <xm:f>1</xm:f>
            <xm:f>'Control Panel'!$I$32</xm:f>
            <x14:dxf>
              <font>
                <b/>
                <i val="0"/>
                <color theme="0"/>
              </font>
              <fill>
                <patternFill>
                  <bgColor rgb="FFBF311A"/>
                </patternFill>
              </fill>
            </x14:dxf>
          </x14:cfRule>
          <x14:cfRule type="cellIs" priority="217" operator="greaterThan" id="{11C9C321-6136-4CB7-86F0-ECF1C1EBFDA4}">
            <xm:f>'Control Panel'!$I$31</xm:f>
            <x14:dxf>
              <font>
                <b/>
                <i val="0"/>
                <color auto="1"/>
              </font>
              <fill>
                <patternFill>
                  <bgColor rgb="FF949B50"/>
                </patternFill>
              </fill>
            </x14:dxf>
          </x14:cfRule>
          <x14:cfRule type="cellIs" priority="218" operator="greaterThan" id="{69504378-83B8-4662-9CC3-3377DACE8F05}">
            <xm:f>'Control Panel'!$I$32</xm:f>
            <x14:dxf>
              <font>
                <b/>
                <i val="0"/>
                <color auto="1"/>
              </font>
              <fill>
                <patternFill>
                  <bgColor rgb="FFE58E1A"/>
                </patternFill>
              </fill>
            </x14:dxf>
          </x14:cfRule>
          <xm:sqref>J161</xm:sqref>
        </x14:conditionalFormatting>
        <x14:conditionalFormatting xmlns:xm="http://schemas.microsoft.com/office/excel/2006/main">
          <x14:cfRule type="cellIs" priority="211" operator="notBetween" id="{A13087F4-9B1D-4162-8835-DABE39A0D667}">
            <xm:f>1</xm:f>
            <xm:f>'Control Panel'!$I$32</xm:f>
            <x14:dxf>
              <font>
                <b/>
                <i val="0"/>
                <color theme="0"/>
              </font>
              <fill>
                <patternFill>
                  <bgColor rgb="FFBF311A"/>
                </patternFill>
              </fill>
            </x14:dxf>
          </x14:cfRule>
          <x14:cfRule type="cellIs" priority="212" operator="greaterThan" id="{0D89010A-16EB-45DD-A862-694D4F94AA3A}">
            <xm:f>'Control Panel'!$I$31</xm:f>
            <x14:dxf>
              <font>
                <b/>
                <i val="0"/>
                <color auto="1"/>
              </font>
              <fill>
                <patternFill>
                  <bgColor rgb="FF949B50"/>
                </patternFill>
              </fill>
            </x14:dxf>
          </x14:cfRule>
          <x14:cfRule type="cellIs" priority="213" operator="greaterThan" id="{F2C84C30-AF6E-4C66-9809-FDE858F276F9}">
            <xm:f>'Control Panel'!$I$32</xm:f>
            <x14:dxf>
              <font>
                <b/>
                <i val="0"/>
                <color auto="1"/>
              </font>
              <fill>
                <patternFill>
                  <bgColor rgb="FFE58E1A"/>
                </patternFill>
              </fill>
            </x14:dxf>
          </x14:cfRule>
          <xm:sqref>J172</xm:sqref>
        </x14:conditionalFormatting>
        <x14:conditionalFormatting xmlns:xm="http://schemas.microsoft.com/office/excel/2006/main">
          <x14:cfRule type="cellIs" priority="206" operator="notBetween" id="{E5D41839-20FD-466B-86F2-B92E191F2783}">
            <xm:f>1</xm:f>
            <xm:f>'Control Panel'!$I$32</xm:f>
            <x14:dxf>
              <font>
                <b/>
                <i val="0"/>
                <color theme="0"/>
              </font>
              <fill>
                <patternFill>
                  <bgColor rgb="FFBF311A"/>
                </patternFill>
              </fill>
            </x14:dxf>
          </x14:cfRule>
          <x14:cfRule type="cellIs" priority="207" operator="greaterThan" id="{9CA4F4DE-0733-4FDD-AF74-1E3C583A5BB1}">
            <xm:f>'Control Panel'!$I$31</xm:f>
            <x14:dxf>
              <font>
                <b/>
                <i val="0"/>
                <color auto="1"/>
              </font>
              <fill>
                <patternFill>
                  <bgColor rgb="FF949B50"/>
                </patternFill>
              </fill>
            </x14:dxf>
          </x14:cfRule>
          <x14:cfRule type="cellIs" priority="208" operator="greaterThan" id="{DFDDDB6D-2651-433E-9C31-2D3B3B7E9CEA}">
            <xm:f>'Control Panel'!$I$32</xm:f>
            <x14:dxf>
              <font>
                <b/>
                <i val="0"/>
                <color auto="1"/>
              </font>
              <fill>
                <patternFill>
                  <bgColor rgb="FFE58E1A"/>
                </patternFill>
              </fill>
            </x14:dxf>
          </x14:cfRule>
          <xm:sqref>J183</xm:sqref>
        </x14:conditionalFormatting>
        <x14:conditionalFormatting xmlns:xm="http://schemas.microsoft.com/office/excel/2006/main">
          <x14:cfRule type="cellIs" priority="201" operator="notBetween" id="{7FBDBFA6-0A27-4F8E-9A17-816DC1138A03}">
            <xm:f>1</xm:f>
            <xm:f>'Control Panel'!$I$32</xm:f>
            <x14:dxf>
              <font>
                <b/>
                <i val="0"/>
                <color theme="0"/>
              </font>
              <fill>
                <patternFill>
                  <bgColor rgb="FFBF311A"/>
                </patternFill>
              </fill>
            </x14:dxf>
          </x14:cfRule>
          <x14:cfRule type="cellIs" priority="202" operator="greaterThan" id="{F24A9FDB-F546-462A-B9F3-D7C8C51D5978}">
            <xm:f>'Control Panel'!$I$31</xm:f>
            <x14:dxf>
              <font>
                <b/>
                <i val="0"/>
                <color auto="1"/>
              </font>
              <fill>
                <patternFill>
                  <bgColor rgb="FF949B50"/>
                </patternFill>
              </fill>
            </x14:dxf>
          </x14:cfRule>
          <x14:cfRule type="cellIs" priority="203" operator="greaterThan" id="{BA34F4BE-1D5F-4587-96C2-35C49EE88A86}">
            <xm:f>'Control Panel'!$I$32</xm:f>
            <x14:dxf>
              <font>
                <b/>
                <i val="0"/>
                <color auto="1"/>
              </font>
              <fill>
                <patternFill>
                  <bgColor rgb="FFE58E1A"/>
                </patternFill>
              </fill>
            </x14:dxf>
          </x14:cfRule>
          <xm:sqref>J194</xm:sqref>
        </x14:conditionalFormatting>
        <x14:conditionalFormatting xmlns:xm="http://schemas.microsoft.com/office/excel/2006/main">
          <x14:cfRule type="cellIs" priority="196" operator="notBetween" id="{EF66C5C1-9550-491D-AE8F-BF4D8BB236F7}">
            <xm:f>1</xm:f>
            <xm:f>'Control Panel'!$I$32</xm:f>
            <x14:dxf>
              <font>
                <b/>
                <i val="0"/>
                <color theme="0"/>
              </font>
              <fill>
                <patternFill>
                  <bgColor rgb="FFBF311A"/>
                </patternFill>
              </fill>
            </x14:dxf>
          </x14:cfRule>
          <x14:cfRule type="cellIs" priority="197" operator="greaterThan" id="{CA9563BF-4576-42A9-A3C5-6EA116722BCA}">
            <xm:f>'Control Panel'!$I$31</xm:f>
            <x14:dxf>
              <font>
                <b/>
                <i val="0"/>
                <color auto="1"/>
              </font>
              <fill>
                <patternFill>
                  <bgColor rgb="FF949B50"/>
                </patternFill>
              </fill>
            </x14:dxf>
          </x14:cfRule>
          <x14:cfRule type="cellIs" priority="198" operator="greaterThan" id="{8B2E6433-91D2-46D0-9D48-2C9214EB9E68}">
            <xm:f>'Control Panel'!$I$32</xm:f>
            <x14:dxf>
              <font>
                <b/>
                <i val="0"/>
                <color auto="1"/>
              </font>
              <fill>
                <patternFill>
                  <bgColor rgb="FFE58E1A"/>
                </patternFill>
              </fill>
            </x14:dxf>
          </x14:cfRule>
          <xm:sqref>J205</xm:sqref>
        </x14:conditionalFormatting>
        <x14:conditionalFormatting xmlns:xm="http://schemas.microsoft.com/office/excel/2006/main">
          <x14:cfRule type="cellIs" priority="191" operator="notBetween" id="{25FFC306-E69A-4600-9991-ABF49D46606C}">
            <xm:f>1</xm:f>
            <xm:f>'Control Panel'!$I$32</xm:f>
            <x14:dxf>
              <font>
                <b/>
                <i val="0"/>
                <color theme="0"/>
              </font>
              <fill>
                <patternFill>
                  <bgColor rgb="FFBF311A"/>
                </patternFill>
              </fill>
            </x14:dxf>
          </x14:cfRule>
          <x14:cfRule type="cellIs" priority="192" operator="greaterThan" id="{FD81F22E-2CD5-4435-BB41-8A8F95967E58}">
            <xm:f>'Control Panel'!$I$31</xm:f>
            <x14:dxf>
              <font>
                <b/>
                <i val="0"/>
                <color auto="1"/>
              </font>
              <fill>
                <patternFill>
                  <bgColor rgb="FF949B50"/>
                </patternFill>
              </fill>
            </x14:dxf>
          </x14:cfRule>
          <x14:cfRule type="cellIs" priority="193" operator="greaterThan" id="{D9EB76A6-8B05-40E6-8628-7C68134893D3}">
            <xm:f>'Control Panel'!$I$32</xm:f>
            <x14:dxf>
              <font>
                <b/>
                <i val="0"/>
                <color auto="1"/>
              </font>
              <fill>
                <patternFill>
                  <bgColor rgb="FFE58E1A"/>
                </patternFill>
              </fill>
            </x14:dxf>
          </x14:cfRule>
          <xm:sqref>J216</xm:sqref>
        </x14:conditionalFormatting>
        <x14:conditionalFormatting xmlns:xm="http://schemas.microsoft.com/office/excel/2006/main">
          <x14:cfRule type="cellIs" priority="186" operator="notBetween" id="{F5F42CCE-F3E3-4E12-8D2A-BDB2D0CADB72}">
            <xm:f>1</xm:f>
            <xm:f>'Control Panel'!$I$32</xm:f>
            <x14:dxf>
              <font>
                <b/>
                <i val="0"/>
                <color theme="0"/>
              </font>
              <fill>
                <patternFill>
                  <bgColor rgb="FFBF311A"/>
                </patternFill>
              </fill>
            </x14:dxf>
          </x14:cfRule>
          <x14:cfRule type="cellIs" priority="187" operator="greaterThan" id="{4C510090-8FCF-4CEB-B7B0-1FFF39CFB957}">
            <xm:f>'Control Panel'!$I$31</xm:f>
            <x14:dxf>
              <font>
                <b/>
                <i val="0"/>
                <color auto="1"/>
              </font>
              <fill>
                <patternFill>
                  <bgColor rgb="FF949B50"/>
                </patternFill>
              </fill>
            </x14:dxf>
          </x14:cfRule>
          <x14:cfRule type="cellIs" priority="188" operator="greaterThan" id="{C7CE54FA-1A62-48BC-BD95-86827034C576}">
            <xm:f>'Control Panel'!$I$32</xm:f>
            <x14:dxf>
              <font>
                <b/>
                <i val="0"/>
                <color auto="1"/>
              </font>
              <fill>
                <patternFill>
                  <bgColor rgb="FFE58E1A"/>
                </patternFill>
              </fill>
            </x14:dxf>
          </x14:cfRule>
          <xm:sqref>J227</xm:sqref>
        </x14:conditionalFormatting>
        <x14:conditionalFormatting xmlns:xm="http://schemas.microsoft.com/office/excel/2006/main">
          <x14:cfRule type="cellIs" priority="181" operator="notBetween" id="{0C4F6E87-9DAA-49A2-811C-B33B6AD4BA98}">
            <xm:f>1</xm:f>
            <xm:f>'Control Panel'!$I$32</xm:f>
            <x14:dxf>
              <font>
                <b/>
                <i val="0"/>
                <color theme="0"/>
              </font>
              <fill>
                <patternFill>
                  <bgColor rgb="FFBF311A"/>
                </patternFill>
              </fill>
            </x14:dxf>
          </x14:cfRule>
          <x14:cfRule type="cellIs" priority="182" operator="greaterThan" id="{BC9CC1DC-AB45-4CC6-BA28-FA6AEF2B87BC}">
            <xm:f>'Control Panel'!$I$31</xm:f>
            <x14:dxf>
              <font>
                <b/>
                <i val="0"/>
                <color auto="1"/>
              </font>
              <fill>
                <patternFill>
                  <bgColor rgb="FF949B50"/>
                </patternFill>
              </fill>
            </x14:dxf>
          </x14:cfRule>
          <x14:cfRule type="cellIs" priority="183" operator="greaterThan" id="{8A4295F0-D0C7-4F9C-850F-495BA3C513D5}">
            <xm:f>'Control Panel'!$I$32</xm:f>
            <x14:dxf>
              <font>
                <b/>
                <i val="0"/>
                <color auto="1"/>
              </font>
              <fill>
                <patternFill>
                  <bgColor rgb="FFE58E1A"/>
                </patternFill>
              </fill>
            </x14:dxf>
          </x14:cfRule>
          <xm:sqref>J238</xm:sqref>
        </x14:conditionalFormatting>
        <x14:conditionalFormatting xmlns:xm="http://schemas.microsoft.com/office/excel/2006/main">
          <x14:cfRule type="cellIs" priority="176" operator="notBetween" id="{A7270951-EDA3-4E0A-A784-F2DC39D4C742}">
            <xm:f>1</xm:f>
            <xm:f>'Control Panel'!$I$32</xm:f>
            <x14:dxf>
              <font>
                <b/>
                <i val="0"/>
                <color theme="0"/>
              </font>
              <fill>
                <patternFill>
                  <bgColor rgb="FFBF311A"/>
                </patternFill>
              </fill>
            </x14:dxf>
          </x14:cfRule>
          <x14:cfRule type="cellIs" priority="177" operator="greaterThan" id="{338B0FE8-491B-4168-AD9C-95A091784D2E}">
            <xm:f>'Control Panel'!$I$31</xm:f>
            <x14:dxf>
              <font>
                <b/>
                <i val="0"/>
                <color auto="1"/>
              </font>
              <fill>
                <patternFill>
                  <bgColor rgb="FF949B50"/>
                </patternFill>
              </fill>
            </x14:dxf>
          </x14:cfRule>
          <x14:cfRule type="cellIs" priority="178" operator="greaterThan" id="{6555421E-439C-437A-8FDF-0A56157D98D1}">
            <xm:f>'Control Panel'!$I$32</xm:f>
            <x14:dxf>
              <font>
                <b/>
                <i val="0"/>
                <color auto="1"/>
              </font>
              <fill>
                <patternFill>
                  <bgColor rgb="FFE58E1A"/>
                </patternFill>
              </fill>
            </x14:dxf>
          </x14:cfRule>
          <xm:sqref>J249</xm:sqref>
        </x14:conditionalFormatting>
        <x14:conditionalFormatting xmlns:xm="http://schemas.microsoft.com/office/excel/2006/main">
          <x14:cfRule type="cellIs" priority="171" operator="notBetween" id="{B73491D5-0735-4F2B-9467-F146E6C6B2B1}">
            <xm:f>1</xm:f>
            <xm:f>'Control Panel'!$I$32</xm:f>
            <x14:dxf>
              <font>
                <b/>
                <i val="0"/>
                <color theme="0"/>
              </font>
              <fill>
                <patternFill>
                  <bgColor rgb="FFBF311A"/>
                </patternFill>
              </fill>
            </x14:dxf>
          </x14:cfRule>
          <x14:cfRule type="cellIs" priority="172" operator="greaterThan" id="{F4713813-23D4-4E85-890E-36954A1C7798}">
            <xm:f>'Control Panel'!$I$31</xm:f>
            <x14:dxf>
              <font>
                <b/>
                <i val="0"/>
                <color auto="1"/>
              </font>
              <fill>
                <patternFill>
                  <bgColor rgb="FF949B50"/>
                </patternFill>
              </fill>
            </x14:dxf>
          </x14:cfRule>
          <x14:cfRule type="cellIs" priority="173" operator="greaterThan" id="{14E4ADF9-7904-4E37-8B26-AEE75581F0AE}">
            <xm:f>'Control Panel'!$I$32</xm:f>
            <x14:dxf>
              <font>
                <b/>
                <i val="0"/>
                <color auto="1"/>
              </font>
              <fill>
                <patternFill>
                  <bgColor rgb="FFE58E1A"/>
                </patternFill>
              </fill>
            </x14:dxf>
          </x14:cfRule>
          <xm:sqref>J260</xm:sqref>
        </x14:conditionalFormatting>
        <x14:conditionalFormatting xmlns:xm="http://schemas.microsoft.com/office/excel/2006/main">
          <x14:cfRule type="cellIs" priority="166" operator="notBetween" id="{EAC0018C-8DC5-41E1-B688-9BC49B70A4D7}">
            <xm:f>1</xm:f>
            <xm:f>'Control Panel'!$I$32</xm:f>
            <x14:dxf>
              <font>
                <b/>
                <i val="0"/>
                <color theme="0"/>
              </font>
              <fill>
                <patternFill>
                  <bgColor rgb="FFBF311A"/>
                </patternFill>
              </fill>
            </x14:dxf>
          </x14:cfRule>
          <x14:cfRule type="cellIs" priority="167" operator="greaterThan" id="{C38B7C9A-6304-4381-828A-9AFD0832C6D8}">
            <xm:f>'Control Panel'!$I$31</xm:f>
            <x14:dxf>
              <font>
                <b/>
                <i val="0"/>
                <color auto="1"/>
              </font>
              <fill>
                <patternFill>
                  <bgColor rgb="FF949B50"/>
                </patternFill>
              </fill>
            </x14:dxf>
          </x14:cfRule>
          <x14:cfRule type="cellIs" priority="168" operator="greaterThan" id="{226D2FD3-7F31-4C46-A751-0913ADB835FC}">
            <xm:f>'Control Panel'!$I$32</xm:f>
            <x14:dxf>
              <font>
                <b/>
                <i val="0"/>
                <color auto="1"/>
              </font>
              <fill>
                <patternFill>
                  <bgColor rgb="FFE58E1A"/>
                </patternFill>
              </fill>
            </x14:dxf>
          </x14:cfRule>
          <xm:sqref>J271</xm:sqref>
        </x14:conditionalFormatting>
        <x14:conditionalFormatting xmlns:xm="http://schemas.microsoft.com/office/excel/2006/main">
          <x14:cfRule type="cellIs" priority="161" operator="notBetween" id="{C274A0B3-828D-4D82-BB6E-55763F46ACAB}">
            <xm:f>1</xm:f>
            <xm:f>'Control Panel'!$I$32</xm:f>
            <x14:dxf>
              <font>
                <b/>
                <i val="0"/>
                <color theme="0"/>
              </font>
              <fill>
                <patternFill>
                  <bgColor rgb="FFBF311A"/>
                </patternFill>
              </fill>
            </x14:dxf>
          </x14:cfRule>
          <x14:cfRule type="cellIs" priority="162" operator="greaterThan" id="{7BE57F57-1978-4CAF-A0C3-1A422B2D0A81}">
            <xm:f>'Control Panel'!$I$31</xm:f>
            <x14:dxf>
              <font>
                <b/>
                <i val="0"/>
                <color auto="1"/>
              </font>
              <fill>
                <patternFill>
                  <bgColor rgb="FF949B50"/>
                </patternFill>
              </fill>
            </x14:dxf>
          </x14:cfRule>
          <x14:cfRule type="cellIs" priority="163" operator="greaterThan" id="{B4376C94-95EE-4C15-8C31-139D5657D3A7}">
            <xm:f>'Control Panel'!$I$32</xm:f>
            <x14:dxf>
              <font>
                <b/>
                <i val="0"/>
                <color auto="1"/>
              </font>
              <fill>
                <patternFill>
                  <bgColor rgb="FFE58E1A"/>
                </patternFill>
              </fill>
            </x14:dxf>
          </x14:cfRule>
          <xm:sqref>J282</xm:sqref>
        </x14:conditionalFormatting>
        <x14:conditionalFormatting xmlns:xm="http://schemas.microsoft.com/office/excel/2006/main">
          <x14:cfRule type="cellIs" priority="156" operator="notBetween" id="{F33FADB0-5274-462C-BB3E-DD4FE3CBB65D}">
            <xm:f>1</xm:f>
            <xm:f>'Control Panel'!$I$32</xm:f>
            <x14:dxf>
              <font>
                <b/>
                <i val="0"/>
                <color theme="0"/>
              </font>
              <fill>
                <patternFill>
                  <bgColor rgb="FFBF311A"/>
                </patternFill>
              </fill>
            </x14:dxf>
          </x14:cfRule>
          <x14:cfRule type="cellIs" priority="157" operator="greaterThan" id="{53BC6DF0-C0B9-47D5-94B6-E4F2EF32D6F9}">
            <xm:f>'Control Panel'!$I$31</xm:f>
            <x14:dxf>
              <font>
                <b/>
                <i val="0"/>
                <color auto="1"/>
              </font>
              <fill>
                <patternFill>
                  <bgColor rgb="FF949B50"/>
                </patternFill>
              </fill>
            </x14:dxf>
          </x14:cfRule>
          <x14:cfRule type="cellIs" priority="158" operator="greaterThan" id="{A59554C5-FBE3-4245-A9FD-57408DB7A4EF}">
            <xm:f>'Control Panel'!$I$32</xm:f>
            <x14:dxf>
              <font>
                <b/>
                <i val="0"/>
                <color auto="1"/>
              </font>
              <fill>
                <patternFill>
                  <bgColor rgb="FFE58E1A"/>
                </patternFill>
              </fill>
            </x14:dxf>
          </x14:cfRule>
          <xm:sqref>J293</xm:sqref>
        </x14:conditionalFormatting>
        <x14:conditionalFormatting xmlns:xm="http://schemas.microsoft.com/office/excel/2006/main">
          <x14:cfRule type="cellIs" priority="151" operator="notBetween" id="{184A64C1-6A21-4ED8-9716-52B68A910924}">
            <xm:f>1</xm:f>
            <xm:f>'Control Panel'!$I$32</xm:f>
            <x14:dxf>
              <font>
                <b/>
                <i val="0"/>
                <color theme="0"/>
              </font>
              <fill>
                <patternFill>
                  <bgColor rgb="FFBF311A"/>
                </patternFill>
              </fill>
            </x14:dxf>
          </x14:cfRule>
          <x14:cfRule type="cellIs" priority="152" operator="greaterThan" id="{ADE75022-AC22-4980-B8B9-8982A69EB2A6}">
            <xm:f>'Control Panel'!$I$31</xm:f>
            <x14:dxf>
              <font>
                <b/>
                <i val="0"/>
                <color auto="1"/>
              </font>
              <fill>
                <patternFill>
                  <bgColor rgb="FF949B50"/>
                </patternFill>
              </fill>
            </x14:dxf>
          </x14:cfRule>
          <x14:cfRule type="cellIs" priority="153" operator="greaterThan" id="{60103A64-3D36-4CBE-A44A-F911030FE70E}">
            <xm:f>'Control Panel'!$I$32</xm:f>
            <x14:dxf>
              <font>
                <b/>
                <i val="0"/>
                <color auto="1"/>
              </font>
              <fill>
                <patternFill>
                  <bgColor rgb="FFE58E1A"/>
                </patternFill>
              </fill>
            </x14:dxf>
          </x14:cfRule>
          <xm:sqref>J304</xm:sqref>
        </x14:conditionalFormatting>
        <x14:conditionalFormatting xmlns:xm="http://schemas.microsoft.com/office/excel/2006/main">
          <x14:cfRule type="cellIs" priority="146" operator="notBetween" id="{6414DEF4-3868-478D-B2C2-C834F09508BA}">
            <xm:f>1</xm:f>
            <xm:f>'Control Panel'!$I$32</xm:f>
            <x14:dxf>
              <font>
                <b/>
                <i val="0"/>
                <color theme="0"/>
              </font>
              <fill>
                <patternFill>
                  <bgColor rgb="FFBF311A"/>
                </patternFill>
              </fill>
            </x14:dxf>
          </x14:cfRule>
          <x14:cfRule type="cellIs" priority="147" operator="greaterThan" id="{D0E0313D-61A2-4ED5-A4B6-0D20632D956E}">
            <xm:f>'Control Panel'!$I$31</xm:f>
            <x14:dxf>
              <font>
                <b/>
                <i val="0"/>
                <color auto="1"/>
              </font>
              <fill>
                <patternFill>
                  <bgColor rgb="FF949B50"/>
                </patternFill>
              </fill>
            </x14:dxf>
          </x14:cfRule>
          <x14:cfRule type="cellIs" priority="148" operator="greaterThan" id="{F83096FB-8304-4405-83FB-7C0C0F947411}">
            <xm:f>'Control Panel'!$I$32</xm:f>
            <x14:dxf>
              <font>
                <b/>
                <i val="0"/>
                <color auto="1"/>
              </font>
              <fill>
                <patternFill>
                  <bgColor rgb="FFE58E1A"/>
                </patternFill>
              </fill>
            </x14:dxf>
          </x14:cfRule>
          <xm:sqref>J315</xm:sqref>
        </x14:conditionalFormatting>
        <x14:conditionalFormatting xmlns:xm="http://schemas.microsoft.com/office/excel/2006/main">
          <x14:cfRule type="cellIs" priority="141" operator="notBetween" id="{97633828-8A05-496A-A423-8655489FB233}">
            <xm:f>1</xm:f>
            <xm:f>'Control Panel'!$I$32</xm:f>
            <x14:dxf>
              <font>
                <b/>
                <i val="0"/>
                <color theme="0"/>
              </font>
              <fill>
                <patternFill>
                  <bgColor rgb="FFBF311A"/>
                </patternFill>
              </fill>
            </x14:dxf>
          </x14:cfRule>
          <x14:cfRule type="cellIs" priority="142" operator="greaterThan" id="{1C6812D6-10BA-4329-8BD0-6EF6B4310439}">
            <xm:f>'Control Panel'!$I$31</xm:f>
            <x14:dxf>
              <font>
                <b/>
                <i val="0"/>
                <color auto="1"/>
              </font>
              <fill>
                <patternFill>
                  <bgColor rgb="FF949B50"/>
                </patternFill>
              </fill>
            </x14:dxf>
          </x14:cfRule>
          <x14:cfRule type="cellIs" priority="143" operator="greaterThan" id="{16F778B1-6E95-49DB-9540-E315AC23828B}">
            <xm:f>'Control Panel'!$I$32</xm:f>
            <x14:dxf>
              <font>
                <b/>
                <i val="0"/>
                <color auto="1"/>
              </font>
              <fill>
                <patternFill>
                  <bgColor rgb="FFE58E1A"/>
                </patternFill>
              </fill>
            </x14:dxf>
          </x14:cfRule>
          <xm:sqref>J326</xm:sqref>
        </x14:conditionalFormatting>
        <x14:conditionalFormatting xmlns:xm="http://schemas.microsoft.com/office/excel/2006/main">
          <x14:cfRule type="cellIs" priority="136" operator="notBetween" id="{4A986764-7C11-4274-8231-B6EA552487C4}">
            <xm:f>1</xm:f>
            <xm:f>'Control Panel'!$I$32</xm:f>
            <x14:dxf>
              <font>
                <b/>
                <i val="0"/>
                <color theme="0"/>
              </font>
              <fill>
                <patternFill>
                  <bgColor rgb="FFBF311A"/>
                </patternFill>
              </fill>
            </x14:dxf>
          </x14:cfRule>
          <x14:cfRule type="cellIs" priority="137" operator="greaterThan" id="{0A276F09-5A8A-4746-A276-765A0045F32B}">
            <xm:f>'Control Panel'!$I$31</xm:f>
            <x14:dxf>
              <font>
                <b/>
                <i val="0"/>
                <color auto="1"/>
              </font>
              <fill>
                <patternFill>
                  <bgColor rgb="FF949B50"/>
                </patternFill>
              </fill>
            </x14:dxf>
          </x14:cfRule>
          <x14:cfRule type="cellIs" priority="138" operator="greaterThan" id="{C812FE92-9732-4F10-9D4A-9C3482199C15}">
            <xm:f>'Control Panel'!$I$32</xm:f>
            <x14:dxf>
              <font>
                <b/>
                <i val="0"/>
                <color auto="1"/>
              </font>
              <fill>
                <patternFill>
                  <bgColor rgb="FFE58E1A"/>
                </patternFill>
              </fill>
            </x14:dxf>
          </x14:cfRule>
          <xm:sqref>J337</xm:sqref>
        </x14:conditionalFormatting>
        <x14:conditionalFormatting xmlns:xm="http://schemas.microsoft.com/office/excel/2006/main">
          <x14:cfRule type="cellIs" priority="131" operator="notBetween" id="{0C22522E-3CD6-41EE-B9AF-E533FAF778EB}">
            <xm:f>1</xm:f>
            <xm:f>'Control Panel'!$I$32</xm:f>
            <x14:dxf>
              <font>
                <b/>
                <i val="0"/>
                <color theme="0"/>
              </font>
              <fill>
                <patternFill>
                  <bgColor rgb="FFBF311A"/>
                </patternFill>
              </fill>
            </x14:dxf>
          </x14:cfRule>
          <x14:cfRule type="cellIs" priority="132" operator="greaterThan" id="{8DC6CBC8-CA0F-415B-BA80-2C34C0469A7C}">
            <xm:f>'Control Panel'!$I$31</xm:f>
            <x14:dxf>
              <font>
                <b/>
                <i val="0"/>
                <color auto="1"/>
              </font>
              <fill>
                <patternFill>
                  <bgColor rgb="FF949B50"/>
                </patternFill>
              </fill>
            </x14:dxf>
          </x14:cfRule>
          <x14:cfRule type="cellIs" priority="133" operator="greaterThan" id="{3EEB718F-825C-44F3-AFCF-C3818F7B9F35}">
            <xm:f>'Control Panel'!$I$32</xm:f>
            <x14:dxf>
              <font>
                <b/>
                <i val="0"/>
                <color auto="1"/>
              </font>
              <fill>
                <patternFill>
                  <bgColor rgb="FFE58E1A"/>
                </patternFill>
              </fill>
            </x14:dxf>
          </x14:cfRule>
          <xm:sqref>J348</xm:sqref>
        </x14:conditionalFormatting>
        <x14:conditionalFormatting xmlns:xm="http://schemas.microsoft.com/office/excel/2006/main">
          <x14:cfRule type="cellIs" priority="126" operator="notBetween" id="{EE2E9D80-5A87-47BD-A5A1-2355EBA97384}">
            <xm:f>1</xm:f>
            <xm:f>'Control Panel'!$I$32</xm:f>
            <x14:dxf>
              <font>
                <b/>
                <i val="0"/>
                <color theme="0"/>
              </font>
              <fill>
                <patternFill>
                  <bgColor rgb="FFBF311A"/>
                </patternFill>
              </fill>
            </x14:dxf>
          </x14:cfRule>
          <x14:cfRule type="cellIs" priority="127" operator="greaterThan" id="{9E4D2FE5-F65C-4CA5-BFCF-71C5E7B5E69C}">
            <xm:f>'Control Panel'!$I$31</xm:f>
            <x14:dxf>
              <font>
                <b/>
                <i val="0"/>
                <color auto="1"/>
              </font>
              <fill>
                <patternFill>
                  <bgColor rgb="FF949B50"/>
                </patternFill>
              </fill>
            </x14:dxf>
          </x14:cfRule>
          <x14:cfRule type="cellIs" priority="128" operator="greaterThan" id="{EA606F38-846E-4423-BFCF-A0A3F8A6E6C5}">
            <xm:f>'Control Panel'!$I$32</xm:f>
            <x14:dxf>
              <font>
                <b/>
                <i val="0"/>
                <color auto="1"/>
              </font>
              <fill>
                <patternFill>
                  <bgColor rgb="FFE58E1A"/>
                </patternFill>
              </fill>
            </x14:dxf>
          </x14:cfRule>
          <xm:sqref>J359</xm:sqref>
        </x14:conditionalFormatting>
        <x14:conditionalFormatting xmlns:xm="http://schemas.microsoft.com/office/excel/2006/main">
          <x14:cfRule type="cellIs" priority="121" operator="notBetween" id="{7ED27328-9CA3-478C-9B11-C97F537935F4}">
            <xm:f>1</xm:f>
            <xm:f>'Control Panel'!$I$32</xm:f>
            <x14:dxf>
              <font>
                <b/>
                <i val="0"/>
                <color theme="0"/>
              </font>
              <fill>
                <patternFill>
                  <bgColor rgb="FFBF311A"/>
                </patternFill>
              </fill>
            </x14:dxf>
          </x14:cfRule>
          <x14:cfRule type="cellIs" priority="122" operator="greaterThan" id="{335A4783-7F60-464C-BB71-B209BD23950F}">
            <xm:f>'Control Panel'!$I$31</xm:f>
            <x14:dxf>
              <font>
                <b/>
                <i val="0"/>
                <color auto="1"/>
              </font>
              <fill>
                <patternFill>
                  <bgColor rgb="FF949B50"/>
                </patternFill>
              </fill>
            </x14:dxf>
          </x14:cfRule>
          <x14:cfRule type="cellIs" priority="123" operator="greaterThan" id="{D8CE8C16-D24E-4097-8776-29F2618AE6ED}">
            <xm:f>'Control Panel'!$I$32</xm:f>
            <x14:dxf>
              <font>
                <b/>
                <i val="0"/>
                <color auto="1"/>
              </font>
              <fill>
                <patternFill>
                  <bgColor rgb="FFE58E1A"/>
                </patternFill>
              </fill>
            </x14:dxf>
          </x14:cfRule>
          <xm:sqref>J370</xm:sqref>
        </x14:conditionalFormatting>
        <x14:conditionalFormatting xmlns:xm="http://schemas.microsoft.com/office/excel/2006/main">
          <x14:cfRule type="cellIs" priority="116" operator="notBetween" id="{24EEC879-C6B6-424E-A567-D7CC5B582E7B}">
            <xm:f>1</xm:f>
            <xm:f>'Control Panel'!$I$32</xm:f>
            <x14:dxf>
              <font>
                <b/>
                <i val="0"/>
                <color theme="0"/>
              </font>
              <fill>
                <patternFill>
                  <bgColor rgb="FFBF311A"/>
                </patternFill>
              </fill>
            </x14:dxf>
          </x14:cfRule>
          <x14:cfRule type="cellIs" priority="117" operator="greaterThan" id="{B433011D-A5E8-4537-A5F4-F686B34BC0EA}">
            <xm:f>'Control Panel'!$I$31</xm:f>
            <x14:dxf>
              <font>
                <b/>
                <i val="0"/>
                <color auto="1"/>
              </font>
              <fill>
                <patternFill>
                  <bgColor rgb="FF949B50"/>
                </patternFill>
              </fill>
            </x14:dxf>
          </x14:cfRule>
          <x14:cfRule type="cellIs" priority="118" operator="greaterThan" id="{4CC4FE14-CFEA-45A3-AE24-79EA5EED779E}">
            <xm:f>'Control Panel'!$I$32</xm:f>
            <x14:dxf>
              <font>
                <b/>
                <i val="0"/>
                <color auto="1"/>
              </font>
              <fill>
                <patternFill>
                  <bgColor rgb="FFE58E1A"/>
                </patternFill>
              </fill>
            </x14:dxf>
          </x14:cfRule>
          <xm:sqref>J381</xm:sqref>
        </x14:conditionalFormatting>
        <x14:conditionalFormatting xmlns:xm="http://schemas.microsoft.com/office/excel/2006/main">
          <x14:cfRule type="cellIs" priority="111" operator="notBetween" id="{2BE94C8A-5722-4C9D-B75B-83973EF38885}">
            <xm:f>1</xm:f>
            <xm:f>'Control Panel'!$I$32</xm:f>
            <x14:dxf>
              <font>
                <b/>
                <i val="0"/>
                <color theme="0"/>
              </font>
              <fill>
                <patternFill>
                  <bgColor rgb="FFBF311A"/>
                </patternFill>
              </fill>
            </x14:dxf>
          </x14:cfRule>
          <x14:cfRule type="cellIs" priority="112" operator="greaterThan" id="{F7DEE360-6655-4F92-B877-5E953E9B9943}">
            <xm:f>'Control Panel'!$I$31</xm:f>
            <x14:dxf>
              <font>
                <b/>
                <i val="0"/>
                <color auto="1"/>
              </font>
              <fill>
                <patternFill>
                  <bgColor rgb="FF949B50"/>
                </patternFill>
              </fill>
            </x14:dxf>
          </x14:cfRule>
          <x14:cfRule type="cellIs" priority="113" operator="greaterThan" id="{C4B93442-E3C1-40AC-AFCB-0A8FE65A97C0}">
            <xm:f>'Control Panel'!$I$32</xm:f>
            <x14:dxf>
              <font>
                <b/>
                <i val="0"/>
                <color auto="1"/>
              </font>
              <fill>
                <patternFill>
                  <bgColor rgb="FFE58E1A"/>
                </patternFill>
              </fill>
            </x14:dxf>
          </x14:cfRule>
          <xm:sqref>J392</xm:sqref>
        </x14:conditionalFormatting>
        <x14:conditionalFormatting xmlns:xm="http://schemas.microsoft.com/office/excel/2006/main">
          <x14:cfRule type="cellIs" priority="106" operator="notBetween" id="{A5E75E42-F88E-48BC-AAA3-8E4936C6A49F}">
            <xm:f>1</xm:f>
            <xm:f>'Control Panel'!$I$32</xm:f>
            <x14:dxf>
              <font>
                <b/>
                <i val="0"/>
                <color theme="0"/>
              </font>
              <fill>
                <patternFill>
                  <bgColor rgb="FFBF311A"/>
                </patternFill>
              </fill>
            </x14:dxf>
          </x14:cfRule>
          <x14:cfRule type="cellIs" priority="107" operator="greaterThan" id="{B38454B6-7141-4EBD-88AB-930B8615E587}">
            <xm:f>'Control Panel'!$I$31</xm:f>
            <x14:dxf>
              <font>
                <b/>
                <i val="0"/>
                <color auto="1"/>
              </font>
              <fill>
                <patternFill>
                  <bgColor rgb="FF949B50"/>
                </patternFill>
              </fill>
            </x14:dxf>
          </x14:cfRule>
          <x14:cfRule type="cellIs" priority="108" operator="greaterThan" id="{441B90FA-BC66-4FA2-90F0-2F598B150AD9}">
            <xm:f>'Control Panel'!$I$32</xm:f>
            <x14:dxf>
              <font>
                <b/>
                <i val="0"/>
                <color auto="1"/>
              </font>
              <fill>
                <patternFill>
                  <bgColor rgb="FFE58E1A"/>
                </patternFill>
              </fill>
            </x14:dxf>
          </x14:cfRule>
          <xm:sqref>J403</xm:sqref>
        </x14:conditionalFormatting>
        <x14:conditionalFormatting xmlns:xm="http://schemas.microsoft.com/office/excel/2006/main">
          <x14:cfRule type="cellIs" priority="101" operator="notBetween" id="{5E92B61A-2037-4C2B-9DE4-E0AB2ADDB7B4}">
            <xm:f>1</xm:f>
            <xm:f>'Control Panel'!$I$32</xm:f>
            <x14:dxf>
              <font>
                <b/>
                <i val="0"/>
                <color theme="0"/>
              </font>
              <fill>
                <patternFill>
                  <bgColor rgb="FFBF311A"/>
                </patternFill>
              </fill>
            </x14:dxf>
          </x14:cfRule>
          <x14:cfRule type="cellIs" priority="102" operator="greaterThan" id="{0695B7EB-B4D0-4EBF-837A-B3154FD42F75}">
            <xm:f>'Control Panel'!$I$31</xm:f>
            <x14:dxf>
              <font>
                <b/>
                <i val="0"/>
                <color auto="1"/>
              </font>
              <fill>
                <patternFill>
                  <bgColor rgb="FF949B50"/>
                </patternFill>
              </fill>
            </x14:dxf>
          </x14:cfRule>
          <x14:cfRule type="cellIs" priority="103" operator="greaterThan" id="{9C073AAF-98EA-429C-9ED0-168E3E75335C}">
            <xm:f>'Control Panel'!$I$32</xm:f>
            <x14:dxf>
              <font>
                <b/>
                <i val="0"/>
                <color auto="1"/>
              </font>
              <fill>
                <patternFill>
                  <bgColor rgb="FFE58E1A"/>
                </patternFill>
              </fill>
            </x14:dxf>
          </x14:cfRule>
          <xm:sqref>J414</xm:sqref>
        </x14:conditionalFormatting>
        <x14:conditionalFormatting xmlns:xm="http://schemas.microsoft.com/office/excel/2006/main">
          <x14:cfRule type="cellIs" priority="96" operator="notBetween" id="{28EE7A24-ED32-40A0-8DA2-65E062EE8583}">
            <xm:f>1</xm:f>
            <xm:f>'Control Panel'!$I$32</xm:f>
            <x14:dxf>
              <font>
                <b/>
                <i val="0"/>
                <color theme="0"/>
              </font>
              <fill>
                <patternFill>
                  <bgColor rgb="FFBF311A"/>
                </patternFill>
              </fill>
            </x14:dxf>
          </x14:cfRule>
          <x14:cfRule type="cellIs" priority="97" operator="greaterThan" id="{90BBDE0F-0585-4523-8015-6359F623C64F}">
            <xm:f>'Control Panel'!$I$31</xm:f>
            <x14:dxf>
              <font>
                <b/>
                <i val="0"/>
                <color auto="1"/>
              </font>
              <fill>
                <patternFill>
                  <bgColor rgb="FF949B50"/>
                </patternFill>
              </fill>
            </x14:dxf>
          </x14:cfRule>
          <x14:cfRule type="cellIs" priority="98" operator="greaterThan" id="{962BE1C1-D68F-4076-AAD6-D361FA84CD14}">
            <xm:f>'Control Panel'!$I$32</xm:f>
            <x14:dxf>
              <font>
                <b/>
                <i val="0"/>
                <color auto="1"/>
              </font>
              <fill>
                <patternFill>
                  <bgColor rgb="FFE58E1A"/>
                </patternFill>
              </fill>
            </x14:dxf>
          </x14:cfRule>
          <xm:sqref>J425</xm:sqref>
        </x14:conditionalFormatting>
        <x14:conditionalFormatting xmlns:xm="http://schemas.microsoft.com/office/excel/2006/main">
          <x14:cfRule type="cellIs" priority="91" operator="notBetween" id="{C62E21F3-27E5-4294-BEDE-4C37A93F97DE}">
            <xm:f>1</xm:f>
            <xm:f>'Control Panel'!$I$32</xm:f>
            <x14:dxf>
              <font>
                <b/>
                <i val="0"/>
                <color theme="0"/>
              </font>
              <fill>
                <patternFill>
                  <bgColor rgb="FFBF311A"/>
                </patternFill>
              </fill>
            </x14:dxf>
          </x14:cfRule>
          <x14:cfRule type="cellIs" priority="92" operator="greaterThan" id="{93D7C2E7-EE6E-41D1-B91C-6E3BFB70599E}">
            <xm:f>'Control Panel'!$I$31</xm:f>
            <x14:dxf>
              <font>
                <b/>
                <i val="0"/>
                <color auto="1"/>
              </font>
              <fill>
                <patternFill>
                  <bgColor rgb="FF949B50"/>
                </patternFill>
              </fill>
            </x14:dxf>
          </x14:cfRule>
          <x14:cfRule type="cellIs" priority="93" operator="greaterThan" id="{F297D5EA-5E04-4498-9001-78BCE97BEF95}">
            <xm:f>'Control Panel'!$I$32</xm:f>
            <x14:dxf>
              <font>
                <b/>
                <i val="0"/>
                <color auto="1"/>
              </font>
              <fill>
                <patternFill>
                  <bgColor rgb="FFE58E1A"/>
                </patternFill>
              </fill>
            </x14:dxf>
          </x14:cfRule>
          <xm:sqref>J436</xm:sqref>
        </x14:conditionalFormatting>
        <x14:conditionalFormatting xmlns:xm="http://schemas.microsoft.com/office/excel/2006/main">
          <x14:cfRule type="cellIs" priority="86" operator="notBetween" id="{2EE78F99-1A5D-442C-834D-73A27E3D7380}">
            <xm:f>1</xm:f>
            <xm:f>'Control Panel'!$I$32</xm:f>
            <x14:dxf>
              <font>
                <b/>
                <i val="0"/>
                <color theme="0"/>
              </font>
              <fill>
                <patternFill>
                  <bgColor rgb="FFBF311A"/>
                </patternFill>
              </fill>
            </x14:dxf>
          </x14:cfRule>
          <x14:cfRule type="cellIs" priority="87" operator="greaterThan" id="{6A38EEEE-BABE-42EB-ABCC-813D6A6FBB49}">
            <xm:f>'Control Panel'!$I$31</xm:f>
            <x14:dxf>
              <font>
                <b/>
                <i val="0"/>
                <color auto="1"/>
              </font>
              <fill>
                <patternFill>
                  <bgColor rgb="FF949B50"/>
                </patternFill>
              </fill>
            </x14:dxf>
          </x14:cfRule>
          <x14:cfRule type="cellIs" priority="88" operator="greaterThan" id="{42C1E8FE-AACB-47C2-BA7D-B195B8345E91}">
            <xm:f>'Control Panel'!$I$32</xm:f>
            <x14:dxf>
              <font>
                <b/>
                <i val="0"/>
                <color auto="1"/>
              </font>
              <fill>
                <patternFill>
                  <bgColor rgb="FFE58E1A"/>
                </patternFill>
              </fill>
            </x14:dxf>
          </x14:cfRule>
          <xm:sqref>J447</xm:sqref>
        </x14:conditionalFormatting>
        <x14:conditionalFormatting xmlns:xm="http://schemas.microsoft.com/office/excel/2006/main">
          <x14:cfRule type="cellIs" priority="81" operator="notBetween" id="{526F269D-42BD-471E-BFB6-8BBB93D13E1B}">
            <xm:f>1</xm:f>
            <xm:f>'Control Panel'!$I$32</xm:f>
            <x14:dxf>
              <font>
                <b/>
                <i val="0"/>
                <color theme="0"/>
              </font>
              <fill>
                <patternFill>
                  <bgColor rgb="FFBF311A"/>
                </patternFill>
              </fill>
            </x14:dxf>
          </x14:cfRule>
          <x14:cfRule type="cellIs" priority="82" operator="greaterThan" id="{7F8BD3AB-DCBD-43D7-903E-E8AE49248A7C}">
            <xm:f>'Control Panel'!$I$31</xm:f>
            <x14:dxf>
              <font>
                <b/>
                <i val="0"/>
                <color auto="1"/>
              </font>
              <fill>
                <patternFill>
                  <bgColor rgb="FF949B50"/>
                </patternFill>
              </fill>
            </x14:dxf>
          </x14:cfRule>
          <x14:cfRule type="cellIs" priority="83" operator="greaterThan" id="{2F32086F-7E0F-40B0-9E6E-C7CB68358338}">
            <xm:f>'Control Panel'!$I$32</xm:f>
            <x14:dxf>
              <font>
                <b/>
                <i val="0"/>
                <color auto="1"/>
              </font>
              <fill>
                <patternFill>
                  <bgColor rgb="FFE58E1A"/>
                </patternFill>
              </fill>
            </x14:dxf>
          </x14:cfRule>
          <xm:sqref>J458</xm:sqref>
        </x14:conditionalFormatting>
        <x14:conditionalFormatting xmlns:xm="http://schemas.microsoft.com/office/excel/2006/main">
          <x14:cfRule type="cellIs" priority="76" operator="notBetween" id="{522E517F-5852-4B29-B9A2-A86D77747C1A}">
            <xm:f>1</xm:f>
            <xm:f>'Control Panel'!$I$32</xm:f>
            <x14:dxf>
              <font>
                <b/>
                <i val="0"/>
                <color theme="0"/>
              </font>
              <fill>
                <patternFill>
                  <bgColor rgb="FFBF311A"/>
                </patternFill>
              </fill>
            </x14:dxf>
          </x14:cfRule>
          <x14:cfRule type="cellIs" priority="77" operator="greaterThan" id="{32CF13E5-A053-465B-932B-B387E4FBA48A}">
            <xm:f>'Control Panel'!$I$31</xm:f>
            <x14:dxf>
              <font>
                <b/>
                <i val="0"/>
                <color auto="1"/>
              </font>
              <fill>
                <patternFill>
                  <bgColor rgb="FF949B50"/>
                </patternFill>
              </fill>
            </x14:dxf>
          </x14:cfRule>
          <x14:cfRule type="cellIs" priority="78" operator="greaterThan" id="{9E256481-B594-492D-94E2-9D99EE1585A6}">
            <xm:f>'Control Panel'!$I$32</xm:f>
            <x14:dxf>
              <font>
                <b/>
                <i val="0"/>
                <color auto="1"/>
              </font>
              <fill>
                <patternFill>
                  <bgColor rgb="FFE58E1A"/>
                </patternFill>
              </fill>
            </x14:dxf>
          </x14:cfRule>
          <xm:sqref>J469</xm:sqref>
        </x14:conditionalFormatting>
        <x14:conditionalFormatting xmlns:xm="http://schemas.microsoft.com/office/excel/2006/main">
          <x14:cfRule type="cellIs" priority="71" operator="notBetween" id="{11EBB781-16FA-4B4E-908C-44EEDCB49007}">
            <xm:f>1</xm:f>
            <xm:f>'Control Panel'!$I$32</xm:f>
            <x14:dxf>
              <font>
                <b/>
                <i val="0"/>
                <color theme="0"/>
              </font>
              <fill>
                <patternFill>
                  <bgColor rgb="FFBF311A"/>
                </patternFill>
              </fill>
            </x14:dxf>
          </x14:cfRule>
          <x14:cfRule type="cellIs" priority="72" operator="greaterThan" id="{B450EF52-F131-40EC-8251-69E3CFC076CB}">
            <xm:f>'Control Panel'!$I$31</xm:f>
            <x14:dxf>
              <font>
                <b/>
                <i val="0"/>
                <color auto="1"/>
              </font>
              <fill>
                <patternFill>
                  <bgColor rgb="FF949B50"/>
                </patternFill>
              </fill>
            </x14:dxf>
          </x14:cfRule>
          <x14:cfRule type="cellIs" priority="73" operator="greaterThan" id="{B9522F65-C54B-4BB7-92E9-B405EBDC13F6}">
            <xm:f>'Control Panel'!$I$32</xm:f>
            <x14:dxf>
              <font>
                <b/>
                <i val="0"/>
                <color auto="1"/>
              </font>
              <fill>
                <patternFill>
                  <bgColor rgb="FFE58E1A"/>
                </patternFill>
              </fill>
            </x14:dxf>
          </x14:cfRule>
          <xm:sqref>J480</xm:sqref>
        </x14:conditionalFormatting>
        <x14:conditionalFormatting xmlns:xm="http://schemas.microsoft.com/office/excel/2006/main">
          <x14:cfRule type="cellIs" priority="66" operator="notBetween" id="{5E4EC987-3F42-4C7B-AD20-580A4731BAA8}">
            <xm:f>1</xm:f>
            <xm:f>'Control Panel'!$I$32</xm:f>
            <x14:dxf>
              <font>
                <b/>
                <i val="0"/>
                <color theme="0"/>
              </font>
              <fill>
                <patternFill>
                  <bgColor rgb="FFBF311A"/>
                </patternFill>
              </fill>
            </x14:dxf>
          </x14:cfRule>
          <x14:cfRule type="cellIs" priority="67" operator="greaterThan" id="{F9FB0C84-7C42-4251-8EE1-FAB65B32EB9E}">
            <xm:f>'Control Panel'!$I$31</xm:f>
            <x14:dxf>
              <font>
                <b/>
                <i val="0"/>
                <color auto="1"/>
              </font>
              <fill>
                <patternFill>
                  <bgColor rgb="FF949B50"/>
                </patternFill>
              </fill>
            </x14:dxf>
          </x14:cfRule>
          <x14:cfRule type="cellIs" priority="68" operator="greaterThan" id="{8636E086-6A01-4A27-A3F3-E5EC10AEF25C}">
            <xm:f>'Control Panel'!$I$32</xm:f>
            <x14:dxf>
              <font>
                <b/>
                <i val="0"/>
                <color auto="1"/>
              </font>
              <fill>
                <patternFill>
                  <bgColor rgb="FFE58E1A"/>
                </patternFill>
              </fill>
            </x14:dxf>
          </x14:cfRule>
          <xm:sqref>J491</xm:sqref>
        </x14:conditionalFormatting>
        <x14:conditionalFormatting xmlns:xm="http://schemas.microsoft.com/office/excel/2006/main">
          <x14:cfRule type="cellIs" priority="61" operator="notBetween" id="{9B5631C8-EA8D-421B-8209-6403BE3737DB}">
            <xm:f>1</xm:f>
            <xm:f>'Control Panel'!$I$32</xm:f>
            <x14:dxf>
              <font>
                <b/>
                <i val="0"/>
                <color theme="0"/>
              </font>
              <fill>
                <patternFill>
                  <bgColor rgb="FFBF311A"/>
                </patternFill>
              </fill>
            </x14:dxf>
          </x14:cfRule>
          <x14:cfRule type="cellIs" priority="62" operator="greaterThan" id="{C68588F8-31E3-4A59-8A8C-9F47930835D5}">
            <xm:f>'Control Panel'!$I$31</xm:f>
            <x14:dxf>
              <font>
                <b/>
                <i val="0"/>
                <color auto="1"/>
              </font>
              <fill>
                <patternFill>
                  <bgColor rgb="FF949B50"/>
                </patternFill>
              </fill>
            </x14:dxf>
          </x14:cfRule>
          <x14:cfRule type="cellIs" priority="63" operator="greaterThan" id="{29403F53-F05F-4818-BC79-C81C7A6E8B9B}">
            <xm:f>'Control Panel'!$I$32</xm:f>
            <x14:dxf>
              <font>
                <b/>
                <i val="0"/>
                <color auto="1"/>
              </font>
              <fill>
                <patternFill>
                  <bgColor rgb="FFE58E1A"/>
                </patternFill>
              </fill>
            </x14:dxf>
          </x14:cfRule>
          <xm:sqref>J502</xm:sqref>
        </x14:conditionalFormatting>
        <x14:conditionalFormatting xmlns:xm="http://schemas.microsoft.com/office/excel/2006/main">
          <x14:cfRule type="cellIs" priority="56" operator="notBetween" id="{4FF84EEB-2230-4D59-ABD2-A14AE9940207}">
            <xm:f>1</xm:f>
            <xm:f>'Control Panel'!$I$32</xm:f>
            <x14:dxf>
              <font>
                <b/>
                <i val="0"/>
                <color theme="0"/>
              </font>
              <fill>
                <patternFill>
                  <bgColor rgb="FFBF311A"/>
                </patternFill>
              </fill>
            </x14:dxf>
          </x14:cfRule>
          <x14:cfRule type="cellIs" priority="57" operator="greaterThan" id="{CDE8F7FB-D3C4-4D1E-98F7-A9EDB4D3D39A}">
            <xm:f>'Control Panel'!$I$31</xm:f>
            <x14:dxf>
              <font>
                <b/>
                <i val="0"/>
                <color auto="1"/>
              </font>
              <fill>
                <patternFill>
                  <bgColor rgb="FF949B50"/>
                </patternFill>
              </fill>
            </x14:dxf>
          </x14:cfRule>
          <x14:cfRule type="cellIs" priority="58" operator="greaterThan" id="{B29D085C-679D-45F4-9202-35765C3129AA}">
            <xm:f>'Control Panel'!$I$32</xm:f>
            <x14:dxf>
              <font>
                <b/>
                <i val="0"/>
                <color auto="1"/>
              </font>
              <fill>
                <patternFill>
                  <bgColor rgb="FFE58E1A"/>
                </patternFill>
              </fill>
            </x14:dxf>
          </x14:cfRule>
          <xm:sqref>J513</xm:sqref>
        </x14:conditionalFormatting>
        <x14:conditionalFormatting xmlns:xm="http://schemas.microsoft.com/office/excel/2006/main">
          <x14:cfRule type="cellIs" priority="51" operator="notBetween" id="{80B2AFE6-B423-4E29-A2FD-A7422BCC1DE9}">
            <xm:f>1</xm:f>
            <xm:f>'Control Panel'!$I$32</xm:f>
            <x14:dxf>
              <font>
                <b/>
                <i val="0"/>
                <color theme="0"/>
              </font>
              <fill>
                <patternFill>
                  <bgColor rgb="FFBF311A"/>
                </patternFill>
              </fill>
            </x14:dxf>
          </x14:cfRule>
          <x14:cfRule type="cellIs" priority="52" operator="greaterThan" id="{E505B0D6-5883-4A8C-B3A5-088719955D19}">
            <xm:f>'Control Panel'!$I$31</xm:f>
            <x14:dxf>
              <font>
                <b/>
                <i val="0"/>
                <color auto="1"/>
              </font>
              <fill>
                <patternFill>
                  <bgColor rgb="FF949B50"/>
                </patternFill>
              </fill>
            </x14:dxf>
          </x14:cfRule>
          <x14:cfRule type="cellIs" priority="53" operator="greaterThan" id="{288B5D53-F4DF-4B1C-B45D-71E10FDE75E0}">
            <xm:f>'Control Panel'!$I$32</xm:f>
            <x14:dxf>
              <font>
                <b/>
                <i val="0"/>
                <color auto="1"/>
              </font>
              <fill>
                <patternFill>
                  <bgColor rgb="FFE58E1A"/>
                </patternFill>
              </fill>
            </x14:dxf>
          </x14:cfRule>
          <xm:sqref>J524</xm:sqref>
        </x14:conditionalFormatting>
        <x14:conditionalFormatting xmlns:xm="http://schemas.microsoft.com/office/excel/2006/main">
          <x14:cfRule type="cellIs" priority="46" operator="notBetween" id="{7389FA97-B773-404E-9ED2-D3EC9C40D2F2}">
            <xm:f>1</xm:f>
            <xm:f>'Control Panel'!$I$32</xm:f>
            <x14:dxf>
              <font>
                <b/>
                <i val="0"/>
                <color theme="0"/>
              </font>
              <fill>
                <patternFill>
                  <bgColor rgb="FFBF311A"/>
                </patternFill>
              </fill>
            </x14:dxf>
          </x14:cfRule>
          <x14:cfRule type="cellIs" priority="47" operator="greaterThan" id="{2517A225-1F03-4A1E-A980-BBB444A99254}">
            <xm:f>'Control Panel'!$I$31</xm:f>
            <x14:dxf>
              <font>
                <b/>
                <i val="0"/>
                <color auto="1"/>
              </font>
              <fill>
                <patternFill>
                  <bgColor rgb="FF949B50"/>
                </patternFill>
              </fill>
            </x14:dxf>
          </x14:cfRule>
          <x14:cfRule type="cellIs" priority="48" operator="greaterThan" id="{FF6C3565-E7AA-46E1-BC88-D484380B543D}">
            <xm:f>'Control Panel'!$I$32</xm:f>
            <x14:dxf>
              <font>
                <b/>
                <i val="0"/>
                <color auto="1"/>
              </font>
              <fill>
                <patternFill>
                  <bgColor rgb="FFE58E1A"/>
                </patternFill>
              </fill>
            </x14:dxf>
          </x14:cfRule>
          <xm:sqref>J535</xm:sqref>
        </x14:conditionalFormatting>
        <x14:conditionalFormatting xmlns:xm="http://schemas.microsoft.com/office/excel/2006/main">
          <x14:cfRule type="cellIs" priority="41" operator="notBetween" id="{45E00246-C6F3-44A0-B0DD-E546ABE5B315}">
            <xm:f>1</xm:f>
            <xm:f>'Control Panel'!$I$32</xm:f>
            <x14:dxf>
              <font>
                <b/>
                <i val="0"/>
                <color theme="0"/>
              </font>
              <fill>
                <patternFill>
                  <bgColor rgb="FFBF311A"/>
                </patternFill>
              </fill>
            </x14:dxf>
          </x14:cfRule>
          <x14:cfRule type="cellIs" priority="42" operator="greaterThan" id="{604FA404-782B-4631-AA5A-283FD28E46AE}">
            <xm:f>'Control Panel'!$I$31</xm:f>
            <x14:dxf>
              <font>
                <b/>
                <i val="0"/>
                <color auto="1"/>
              </font>
              <fill>
                <patternFill>
                  <bgColor rgb="FF949B50"/>
                </patternFill>
              </fill>
            </x14:dxf>
          </x14:cfRule>
          <x14:cfRule type="cellIs" priority="43" operator="greaterThan" id="{DFE404B7-49BE-49A1-910E-C33128C96E06}">
            <xm:f>'Control Panel'!$I$32</xm:f>
            <x14:dxf>
              <font>
                <b/>
                <i val="0"/>
                <color auto="1"/>
              </font>
              <fill>
                <patternFill>
                  <bgColor rgb="FFE58E1A"/>
                </patternFill>
              </fill>
            </x14:dxf>
          </x14:cfRule>
          <xm:sqref>J546</xm:sqref>
        </x14:conditionalFormatting>
        <x14:conditionalFormatting xmlns:xm="http://schemas.microsoft.com/office/excel/2006/main">
          <x14:cfRule type="cellIs" priority="36" operator="notBetween" id="{464DE158-2D2D-4F89-B683-A20812E533FA}">
            <xm:f>1</xm:f>
            <xm:f>'Control Panel'!$I$32</xm:f>
            <x14:dxf>
              <font>
                <b/>
                <i val="0"/>
                <color theme="0"/>
              </font>
              <fill>
                <patternFill>
                  <bgColor rgb="FFBF311A"/>
                </patternFill>
              </fill>
            </x14:dxf>
          </x14:cfRule>
          <x14:cfRule type="cellIs" priority="37" operator="greaterThan" id="{36A9445E-A683-4C4E-ACD1-C6C3FE70EB0B}">
            <xm:f>'Control Panel'!$I$31</xm:f>
            <x14:dxf>
              <font>
                <b/>
                <i val="0"/>
                <color auto="1"/>
              </font>
              <fill>
                <patternFill>
                  <bgColor rgb="FF949B50"/>
                </patternFill>
              </fill>
            </x14:dxf>
          </x14:cfRule>
          <x14:cfRule type="cellIs" priority="38" operator="greaterThan" id="{B4573E7A-874C-4C21-8F52-ABEE20402A86}">
            <xm:f>'Control Panel'!$I$32</xm:f>
            <x14:dxf>
              <font>
                <b/>
                <i val="0"/>
                <color auto="1"/>
              </font>
              <fill>
                <patternFill>
                  <bgColor rgb="FFE58E1A"/>
                </patternFill>
              </fill>
            </x14:dxf>
          </x14:cfRule>
          <xm:sqref>J557</xm:sqref>
        </x14:conditionalFormatting>
        <x14:conditionalFormatting xmlns:xm="http://schemas.microsoft.com/office/excel/2006/main">
          <x14:cfRule type="cellIs" priority="31" operator="notBetween" id="{7AA71DD4-AD64-419C-BDF6-4061A070A8CC}">
            <xm:f>1</xm:f>
            <xm:f>'Control Panel'!$I$32</xm:f>
            <x14:dxf>
              <font>
                <b/>
                <i val="0"/>
                <color theme="0"/>
              </font>
              <fill>
                <patternFill>
                  <bgColor rgb="FFBF311A"/>
                </patternFill>
              </fill>
            </x14:dxf>
          </x14:cfRule>
          <x14:cfRule type="cellIs" priority="32" operator="greaterThan" id="{AA5C92A7-7922-4A87-98E7-023E3B8FB237}">
            <xm:f>'Control Panel'!$I$31</xm:f>
            <x14:dxf>
              <font>
                <b/>
                <i val="0"/>
                <color auto="1"/>
              </font>
              <fill>
                <patternFill>
                  <bgColor rgb="FF949B50"/>
                </patternFill>
              </fill>
            </x14:dxf>
          </x14:cfRule>
          <x14:cfRule type="cellIs" priority="33" operator="greaterThan" id="{75374A94-810F-466A-83AA-1498B7F998EA}">
            <xm:f>'Control Panel'!$I$32</xm:f>
            <x14:dxf>
              <font>
                <b/>
                <i val="0"/>
                <color auto="1"/>
              </font>
              <fill>
                <patternFill>
                  <bgColor rgb="FFE58E1A"/>
                </patternFill>
              </fill>
            </x14:dxf>
          </x14:cfRule>
          <xm:sqref>J568</xm:sqref>
        </x14:conditionalFormatting>
        <x14:conditionalFormatting xmlns:xm="http://schemas.microsoft.com/office/excel/2006/main">
          <x14:cfRule type="cellIs" priority="26" operator="notBetween" id="{2A1C55E8-010E-4369-901D-B5C04659231C}">
            <xm:f>1</xm:f>
            <xm:f>'Control Panel'!$I$32</xm:f>
            <x14:dxf>
              <font>
                <b/>
                <i val="0"/>
                <color theme="0"/>
              </font>
              <fill>
                <patternFill>
                  <bgColor rgb="FFBF311A"/>
                </patternFill>
              </fill>
            </x14:dxf>
          </x14:cfRule>
          <x14:cfRule type="cellIs" priority="27" operator="greaterThan" id="{2A77AB62-68CF-46B1-9E56-341DD89DD68E}">
            <xm:f>'Control Panel'!$I$31</xm:f>
            <x14:dxf>
              <font>
                <b/>
                <i val="0"/>
                <color auto="1"/>
              </font>
              <fill>
                <patternFill>
                  <bgColor rgb="FF949B50"/>
                </patternFill>
              </fill>
            </x14:dxf>
          </x14:cfRule>
          <x14:cfRule type="cellIs" priority="28" operator="greaterThan" id="{5692B325-C31D-4AFB-B220-1A8485584432}">
            <xm:f>'Control Panel'!$I$32</xm:f>
            <x14:dxf>
              <font>
                <b/>
                <i val="0"/>
                <color auto="1"/>
              </font>
              <fill>
                <patternFill>
                  <bgColor rgb="FFE58E1A"/>
                </patternFill>
              </fill>
            </x14:dxf>
          </x14:cfRule>
          <xm:sqref>J579</xm:sqref>
        </x14:conditionalFormatting>
        <x14:conditionalFormatting xmlns:xm="http://schemas.microsoft.com/office/excel/2006/main">
          <x14:cfRule type="cellIs" priority="21" operator="notBetween" id="{D311F935-90EE-4471-AB73-C4B65E22BD8B}">
            <xm:f>1</xm:f>
            <xm:f>'Control Panel'!$I$32</xm:f>
            <x14:dxf>
              <font>
                <b/>
                <i val="0"/>
                <color theme="0"/>
              </font>
              <fill>
                <patternFill>
                  <bgColor rgb="FFBF311A"/>
                </patternFill>
              </fill>
            </x14:dxf>
          </x14:cfRule>
          <x14:cfRule type="cellIs" priority="22" operator="greaterThan" id="{A4EFEFED-DBBB-4A13-B824-BF7C48E65251}">
            <xm:f>'Control Panel'!$I$31</xm:f>
            <x14:dxf>
              <font>
                <b/>
                <i val="0"/>
                <color auto="1"/>
              </font>
              <fill>
                <patternFill>
                  <bgColor rgb="FF949B50"/>
                </patternFill>
              </fill>
            </x14:dxf>
          </x14:cfRule>
          <x14:cfRule type="cellIs" priority="23" operator="greaterThan" id="{6305083C-A86D-4179-B6B3-054FCD005CBD}">
            <xm:f>'Control Panel'!$I$32</xm:f>
            <x14:dxf>
              <font>
                <b/>
                <i val="0"/>
                <color auto="1"/>
              </font>
              <fill>
                <patternFill>
                  <bgColor rgb="FFE58E1A"/>
                </patternFill>
              </fill>
            </x14:dxf>
          </x14:cfRule>
          <xm:sqref>J590</xm:sqref>
        </x14:conditionalFormatting>
        <x14:conditionalFormatting xmlns:xm="http://schemas.microsoft.com/office/excel/2006/main">
          <x14:cfRule type="cellIs" priority="16" operator="notBetween" id="{E370BC32-8BCB-4917-8B74-49091AE56D57}">
            <xm:f>1</xm:f>
            <xm:f>'Control Panel'!$I$32</xm:f>
            <x14:dxf>
              <font>
                <b/>
                <i val="0"/>
                <color theme="0"/>
              </font>
              <fill>
                <patternFill>
                  <bgColor rgb="FFBF311A"/>
                </patternFill>
              </fill>
            </x14:dxf>
          </x14:cfRule>
          <x14:cfRule type="cellIs" priority="17" operator="greaterThan" id="{A6BBADED-E35C-4E24-B18C-7E03E998B03F}">
            <xm:f>'Control Panel'!$I$31</xm:f>
            <x14:dxf>
              <font>
                <b/>
                <i val="0"/>
                <color auto="1"/>
              </font>
              <fill>
                <patternFill>
                  <bgColor rgb="FF949B50"/>
                </patternFill>
              </fill>
            </x14:dxf>
          </x14:cfRule>
          <x14:cfRule type="cellIs" priority="18" operator="greaterThan" id="{1125B9B5-9EFD-4097-B187-66427F5BC705}">
            <xm:f>'Control Panel'!$I$32</xm:f>
            <x14:dxf>
              <font>
                <b/>
                <i val="0"/>
                <color auto="1"/>
              </font>
              <fill>
                <patternFill>
                  <bgColor rgb="FFE58E1A"/>
                </patternFill>
              </fill>
            </x14:dxf>
          </x14:cfRule>
          <xm:sqref>J601</xm:sqref>
        </x14:conditionalFormatting>
        <x14:conditionalFormatting xmlns:xm="http://schemas.microsoft.com/office/excel/2006/main">
          <x14:cfRule type="cellIs" priority="11" operator="notBetween" id="{EA45B449-9E9E-46E9-9697-AA3448DA10ED}">
            <xm:f>1</xm:f>
            <xm:f>'Control Panel'!$I$32</xm:f>
            <x14:dxf>
              <font>
                <b/>
                <i val="0"/>
                <color theme="0"/>
              </font>
              <fill>
                <patternFill>
                  <bgColor rgb="FFBF311A"/>
                </patternFill>
              </fill>
            </x14:dxf>
          </x14:cfRule>
          <x14:cfRule type="cellIs" priority="12" operator="greaterThan" id="{BB27B34B-04C8-4F90-BC36-24C1C1355993}">
            <xm:f>'Control Panel'!$I$31</xm:f>
            <x14:dxf>
              <font>
                <b/>
                <i val="0"/>
                <color auto="1"/>
              </font>
              <fill>
                <patternFill>
                  <bgColor rgb="FF949B50"/>
                </patternFill>
              </fill>
            </x14:dxf>
          </x14:cfRule>
          <x14:cfRule type="cellIs" priority="13" operator="greaterThan" id="{1EF72B82-31CE-4F83-A9DE-B82FF0796A67}">
            <xm:f>'Control Panel'!$I$32</xm:f>
            <x14:dxf>
              <font>
                <b/>
                <i val="0"/>
                <color auto="1"/>
              </font>
              <fill>
                <patternFill>
                  <bgColor rgb="FFE58E1A"/>
                </patternFill>
              </fill>
            </x14:dxf>
          </x14:cfRule>
          <xm:sqref>J612</xm:sqref>
        </x14:conditionalFormatting>
        <x14:conditionalFormatting xmlns:xm="http://schemas.microsoft.com/office/excel/2006/main">
          <x14:cfRule type="cellIs" priority="6" operator="notBetween" id="{D540B720-E03D-4491-97CD-0BFC67C30312}">
            <xm:f>1</xm:f>
            <xm:f>'Control Panel'!$I$32</xm:f>
            <x14:dxf>
              <font>
                <b/>
                <i val="0"/>
                <color theme="0"/>
              </font>
              <fill>
                <patternFill>
                  <bgColor rgb="FFBF311A"/>
                </patternFill>
              </fill>
            </x14:dxf>
          </x14:cfRule>
          <x14:cfRule type="cellIs" priority="7" operator="greaterThan" id="{D6799DFC-BCE8-4E74-A275-E895D72F688B}">
            <xm:f>'Control Panel'!$I$31</xm:f>
            <x14:dxf>
              <font>
                <b/>
                <i val="0"/>
                <color auto="1"/>
              </font>
              <fill>
                <patternFill>
                  <bgColor rgb="FF949B50"/>
                </patternFill>
              </fill>
            </x14:dxf>
          </x14:cfRule>
          <x14:cfRule type="cellIs" priority="8" operator="greaterThan" id="{7D14A221-8F69-4B0E-AD28-92D771B72404}">
            <xm:f>'Control Panel'!$I$32</xm:f>
            <x14:dxf>
              <font>
                <b/>
                <i val="0"/>
                <color auto="1"/>
              </font>
              <fill>
                <patternFill>
                  <bgColor rgb="FFE58E1A"/>
                </patternFill>
              </fill>
            </x14:dxf>
          </x14:cfRule>
          <xm:sqref>J623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Panel'!F64&amp;" - "&amp;'Control Panel'!E64</f>
        <v>4.19 - Module 18</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TiyhK0f63zK4xW0VIWtQD9bKKwT1E+9SGpybNXE1IgNjtLKaf/RQzyfPOj2/vGnEiC2/YgNVwCbQU8EptcZZjg==" saltValue="kOMEYJNhRoWBeB9Vr4kQx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B7B76B7D-B3FC-4032-8DA1-07FB5C5FF58D}">
            <xm:f>D10='Control Panel'!$I$25</xm:f>
            <x14:dxf>
              <font>
                <color rgb="FFFFFF00"/>
              </font>
              <fill>
                <patternFill>
                  <bgColor rgb="FFBF311A"/>
                </patternFill>
              </fill>
            </x14:dxf>
          </x14:cfRule>
          <xm:sqref>D10:G10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Panel'!F65&amp;" - "&amp;'Control Panel'!E65</f>
        <v>4.20 - Module 19</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ldCjzk8qee6YxygDHO8YmMLZ3agIPoWzvW5yIrUFKy1VT+J1jjWRENRGg2xK3JU7t0MXz0j52srG1LNHQYeGBA==" saltValue="CrzFoE9YTSn+/cHhEsHdz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9B0DF70-47E3-4CB5-AA16-7ADAFA7EB65F}">
            <xm:f>D10='Control Panel'!$I$25</xm:f>
            <x14:dxf>
              <font>
                <color rgb="FFFFFF00"/>
              </font>
              <fill>
                <patternFill>
                  <bgColor rgb="FFBF311A"/>
                </patternFill>
              </fill>
            </x14:dxf>
          </x14:cfRule>
          <xm:sqref>D10:G10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Panel'!F66&amp;" - "&amp;'Control Panel'!E66</f>
        <v>4.21 - Module 20</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wli1cHXltWp2oJ72NzIquBcfGTzHlwbvFYtkVM3KcwLszkvvE4R9824W7y20U82nuEj78NzfRudqGtSrd0yn+w==" saltValue="9Z54zWk7KiOx/3+IHzwSQ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6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8AC7F05-6BFA-4BDE-818D-550B9B3BD25B}">
            <xm:f>D10='Control Panel'!$I$25</xm:f>
            <x14:dxf>
              <font>
                <color rgb="FFFFFF00"/>
              </font>
              <fill>
                <patternFill>
                  <bgColor rgb="FFBF311A"/>
                </patternFill>
              </fill>
            </x14:dxf>
          </x14:cfRule>
          <xm:sqref>D10:G10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Panel'!F67&amp;" - "&amp;'Control Panel'!E67</f>
        <v>4.22 - Module 21</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cgbmJSwzKTZ9ETrcGw8lj7MDI/iNYlRDfTLVyW/FQngaL4y+piE+mMnIF4Fnpb5cPhd3eCx99XGn63S2H3aoTg==" saltValue="8BckNNfKAW6k4C1Zbenkk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BBB6961-ACBF-42D9-AF0D-117C65BA14AD}">
            <xm:f>D10='Control Panel'!$I$25</xm:f>
            <x14:dxf>
              <font>
                <color rgb="FFFFFF00"/>
              </font>
              <fill>
                <patternFill>
                  <bgColor rgb="FFBF311A"/>
                </patternFill>
              </fill>
            </x14:dxf>
          </x14:cfRule>
          <xm:sqref>D10:G10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Panel'!F68&amp;" - "&amp;'Control Panel'!E68</f>
        <v>4.23 - Module 22</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VHGEHnUfOwo6ZsxPNs7J0sAm42zFejUJapDgLlnPeLSDFjl17GtnQIxhHsgkJRGx/zrX8kj0wXHsSzWVsCZkMQ==" saltValue="sxew5J13+egU7UI43knb0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40255B49-13D8-488F-BFFB-81CE8C1781A1}">
            <xm:f>D10='Control Panel'!$I$25</xm:f>
            <x14:dxf>
              <font>
                <color rgb="FFFFFF00"/>
              </font>
              <fill>
                <patternFill>
                  <bgColor rgb="FFBF311A"/>
                </patternFill>
              </fill>
            </x14:dxf>
          </x14:cfRule>
          <xm:sqref>D10:G10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Panel'!F69&amp;" - "&amp;'Control Panel'!E69</f>
        <v>4.24 - Module 23</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a0gwznWil7CdLPmQNAxMKOwNWVSVEVQHpybeu7ZbHNLjZJ2QQI1QshKe41mwUvTeGclhjvpfFnOkdtfhamMeVA==" saltValue="LdIpHmyvSl67zIc792x8G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60BB59A-E3F1-48A5-AC94-1328A94B5A1F}">
            <xm:f>D10='Control Panel'!$I$25</xm:f>
            <x14:dxf>
              <font>
                <color rgb="FFFFFF00"/>
              </font>
              <fill>
                <patternFill>
                  <bgColor rgb="FFBF311A"/>
                </patternFill>
              </fill>
            </x14:dxf>
          </x14:cfRule>
          <xm:sqref>D10:G10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Panel'!F70&amp;" - "&amp;'Control Panel'!E70</f>
        <v>4.25 - Module 24</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iULnjp+5ygnygsa7cLQc0Rwiafrz+KOddsDyzAaYaqte26qykR3xydEWCjDeS3arBsTDqaA9L14ac+zEiPLiuw==" saltValue="2tXeRuHZ3nFQTMp7U+b/w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CD754D3-48E1-44E2-886E-5C7D8D13FFAF}">
            <xm:f>D10='Control Panel'!$I$25</xm:f>
            <x14:dxf>
              <font>
                <color rgb="FFFFFF00"/>
              </font>
              <fill>
                <patternFill>
                  <bgColor rgb="FFBF311A"/>
                </patternFill>
              </fill>
            </x14:dxf>
          </x14:cfRule>
          <xm:sqref>D10:G10</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Panel'!F71&amp;" - "&amp;'Control Panel'!E71</f>
        <v>4.26 - Module 25</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mYClLo2N4N1fDnQGhUe4zA+m8Buwki9rgFlPiuv46saovMpP/zo0+2hLnj9z5yd0g/TVIeExgwwqzn4rbBj1w==" saltValue="Wu1P+rg2KnoUQqOCjwjM3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34B7928-B4A0-400C-B91A-6A9BDCABF099}">
            <xm:f>D10='Control Panel'!$I$25</xm:f>
            <x14:dxf>
              <font>
                <color rgb="FFFFFF00"/>
              </font>
              <fill>
                <patternFill>
                  <bgColor rgb="FFBF311A"/>
                </patternFill>
              </fill>
            </x14:dxf>
          </x14:cfRule>
          <xm:sqref>D10:G10</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Panel'!F72&amp;" - "&amp;'Control Panel'!E72</f>
        <v>4.27 - Module 26</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HlpNmTNcwTrHi0Oy2X9A78RiPPd2o/3zyhD4FOF9NXc0j6SRxCene5llvfz7sJVArgYFDeJWSRxOJmqQGJMFaA==" saltValue="fvUMXbnSzq8I7mn1zsGAs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EBC05E2-CF33-4CCA-97B7-55F5204C0B0D}">
            <xm:f>D10='Control Panel'!$I$25</xm:f>
            <x14:dxf>
              <font>
                <color rgb="FFFFFF00"/>
              </font>
              <fill>
                <patternFill>
                  <bgColor rgb="FFBF311A"/>
                </patternFill>
              </fill>
            </x14:dxf>
          </x14:cfRule>
          <xm:sqref>D10:G10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Panel'!F73&amp;" - "&amp;'Control Panel'!E73</f>
        <v>4.28 - Module 27</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IDrxHjrEPl8oeawI9dXQv8n0w94XKScLYFwPRzM1ETRxL9xvS60MSLJjUYuP4oI2nYep8tLsDViTYfYGCFmaMw==" saltValue="mGkpeb8L3tn4xy9NTCmH4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C022ED6-D95B-4593-B238-583992D23B1C}">
            <xm:f>D10='Control Panel'!$I$25</xm:f>
            <x14:dxf>
              <font>
                <color rgb="FFFFFF00"/>
              </font>
              <fill>
                <patternFill>
                  <bgColor rgb="FFBF311A"/>
                </patternFill>
              </fill>
            </x14:dxf>
          </x14:cfRule>
          <xm:sqref>D10:G10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117"/>
  <sheetViews>
    <sheetView showGridLines="0" showRowColHeaders="0" tabSelected="1" zoomScaleNormal="100" workbookViewId="0">
      <pane ySplit="12" topLeftCell="A37" activePane="bottomLeft" state="frozen"/>
      <selection activeCell="D14" sqref="D14"/>
      <selection pane="bottomLeft" activeCell="D39" sqref="D39"/>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26" width="9.140625" style="2" hidden="1" customWidth="1"/>
    <col min="27" max="28" width="9.140625" style="242" hidden="1" customWidth="1"/>
    <col min="29" max="34" width="9.140625" style="2" hidden="1" customWidth="1"/>
    <col min="35" max="35" width="4.140625" style="2" hidden="1" customWidth="1"/>
    <col min="36" max="16384" width="9.140625" style="2" hidden="1"/>
  </cols>
  <sheetData>
    <row r="1" spans="1:35" x14ac:dyDescent="0.25">
      <c r="A1" s="427" t="s">
        <v>241</v>
      </c>
      <c r="B1" s="427"/>
      <c r="C1" s="427"/>
      <c r="D1" s="427"/>
      <c r="E1" s="427"/>
      <c r="F1" s="427"/>
      <c r="G1" s="427"/>
      <c r="AA1" s="288"/>
      <c r="AB1" s="288"/>
    </row>
    <row r="2" spans="1:35" x14ac:dyDescent="0.25">
      <c r="A2" s="200" t="s">
        <v>35</v>
      </c>
      <c r="B2" s="426" t="s">
        <v>242</v>
      </c>
      <c r="C2" s="426"/>
      <c r="D2" s="426"/>
      <c r="E2" s="426"/>
      <c r="F2" s="426"/>
      <c r="G2" s="426"/>
      <c r="AA2" s="288"/>
      <c r="AB2" s="4" t="s">
        <v>243</v>
      </c>
      <c r="AC2" s="288">
        <f>SUBTOTAL(3,A13:A117)</f>
        <v>105</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c r="AA3" s="288"/>
      <c r="AB3" s="288"/>
    </row>
    <row r="4" spans="1:35" x14ac:dyDescent="0.25">
      <c r="A4" s="222" t="str">
        <f>'Control Panel'!F37</f>
        <v>R</v>
      </c>
      <c r="B4" s="432" t="str">
        <f>'Control Panel'!H37</f>
        <v>Functionality is provided through reports generated using proposed Reporting Tools.</v>
      </c>
      <c r="C4" s="432"/>
      <c r="D4" s="432"/>
      <c r="E4" s="432"/>
      <c r="F4" s="432"/>
      <c r="G4" s="432"/>
      <c r="AA4" s="288"/>
      <c r="AB4" s="288"/>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c r="AA5" s="288"/>
      <c r="AB5" s="288"/>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c r="AA6" s="288"/>
      <c r="AB6" s="288"/>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c r="AA7" s="288"/>
      <c r="AB7" s="288"/>
    </row>
    <row r="8" spans="1:35" x14ac:dyDescent="0.25">
      <c r="A8" s="222" t="str">
        <f>'Control Panel'!F41</f>
        <v>N</v>
      </c>
      <c r="B8" s="432" t="str">
        <f>'Control Panel'!H41</f>
        <v>Functionality is not provided.</v>
      </c>
      <c r="C8" s="432"/>
      <c r="D8" s="432"/>
      <c r="E8" s="432"/>
      <c r="F8" s="432"/>
      <c r="G8" s="432"/>
      <c r="AA8" s="288"/>
      <c r="AB8" s="288"/>
    </row>
    <row r="9" spans="1:35" x14ac:dyDescent="0.25">
      <c r="A9" s="433" t="str">
        <f>'Control Panel'!I25</f>
        <v>Replace this text with the primary product name(s) which satisfy requirements.</v>
      </c>
      <c r="B9" s="434"/>
      <c r="C9" s="434"/>
      <c r="D9" s="434"/>
      <c r="E9" s="434"/>
      <c r="F9" s="434"/>
      <c r="G9" s="435"/>
      <c r="AA9" s="288"/>
      <c r="AB9" s="288"/>
    </row>
    <row r="10" spans="1:35" ht="15" customHeight="1" x14ac:dyDescent="0.25">
      <c r="A10" s="429" t="str">
        <f>'Control Panel'!F47&amp;" - "&amp;'Control Panel'!E47</f>
        <v>4.2 - Account Management</v>
      </c>
      <c r="B10" s="429"/>
      <c r="C10" s="429"/>
      <c r="D10" s="430" t="str">
        <f>A9</f>
        <v>Replace this text with the primary product name(s) which satisfy requirements.</v>
      </c>
      <c r="E10" s="430"/>
      <c r="F10" s="430"/>
      <c r="G10" s="430"/>
      <c r="AA10" s="288"/>
      <c r="AB10" s="288"/>
    </row>
    <row r="11" spans="1:35" x14ac:dyDescent="0.25">
      <c r="A11" s="428" t="s">
        <v>244</v>
      </c>
      <c r="B11" s="428"/>
      <c r="C11" s="428"/>
      <c r="D11" s="428"/>
      <c r="E11" s="428"/>
      <c r="F11" s="428"/>
      <c r="G11" s="428"/>
      <c r="AA11" s="288" t="s">
        <v>245</v>
      </c>
      <c r="AB11" s="288"/>
      <c r="AI11" s="3"/>
    </row>
    <row r="12" spans="1:35" ht="15" customHeight="1" x14ac:dyDescent="0.25">
      <c r="A12" s="253" t="s">
        <v>246</v>
      </c>
      <c r="B12" s="254" t="s">
        <v>247</v>
      </c>
      <c r="C12" s="255" t="s">
        <v>231</v>
      </c>
      <c r="D12" s="253" t="s">
        <v>230</v>
      </c>
      <c r="E12" s="255" t="s">
        <v>248</v>
      </c>
      <c r="F12" s="254" t="s">
        <v>249</v>
      </c>
      <c r="G12" s="254" t="s">
        <v>233</v>
      </c>
      <c r="AA12" s="288" t="s">
        <v>250</v>
      </c>
      <c r="AB12" s="288"/>
      <c r="AC12" s="5">
        <f>COUNTIF(AB:AB,"Error -- Availability entered in an incorrect format")</f>
        <v>0</v>
      </c>
    </row>
    <row r="13" spans="1:35" s="12" customFormat="1" ht="15" customHeight="1" x14ac:dyDescent="0.25">
      <c r="A13" s="7">
        <v>1</v>
      </c>
      <c r="B13" s="249" t="s">
        <v>251</v>
      </c>
      <c r="C13" s="13"/>
      <c r="D13" s="7"/>
      <c r="E13" s="251"/>
      <c r="F13" s="204" t="str">
        <f>IF($D$10=$A$9,"N/A",$D$10)</f>
        <v>N/A</v>
      </c>
      <c r="G13" s="9"/>
      <c r="AA13" s="243" t="str">
        <f>TRIM($D13)</f>
        <v/>
      </c>
      <c r="AB13" s="243"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2" customFormat="1" ht="30" x14ac:dyDescent="0.25">
      <c r="A14" s="7">
        <v>2</v>
      </c>
      <c r="B14" s="246" t="s">
        <v>252</v>
      </c>
      <c r="C14" s="13" t="s">
        <v>39</v>
      </c>
      <c r="D14" s="7"/>
      <c r="E14" s="251"/>
      <c r="F14" s="204" t="str">
        <f t="shared" ref="F14:F77" si="0">IF($D$10=$A$9,"N/A",$D$10)</f>
        <v>N/A</v>
      </c>
      <c r="G14" s="9"/>
      <c r="AA14" s="243" t="str">
        <f t="shared" ref="AA14:AA77" si="1">TRIM($D14)</f>
        <v/>
      </c>
      <c r="AB14" s="243"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9" t="s">
        <v>253</v>
      </c>
      <c r="C15" s="13" t="s">
        <v>39</v>
      </c>
      <c r="D15" s="7"/>
      <c r="E15" s="251"/>
      <c r="F15" s="204" t="str">
        <f t="shared" si="0"/>
        <v>N/A</v>
      </c>
      <c r="G15" s="9"/>
      <c r="AA15" s="243" t="str">
        <f t="shared" si="1"/>
        <v/>
      </c>
      <c r="AB15" s="243"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9" t="s">
        <v>254</v>
      </c>
      <c r="C16" s="13" t="s">
        <v>39</v>
      </c>
      <c r="D16" s="7"/>
      <c r="E16" s="251"/>
      <c r="F16" s="204" t="str">
        <f t="shared" si="0"/>
        <v>N/A</v>
      </c>
      <c r="G16" s="9"/>
      <c r="AA16" s="243" t="str">
        <f t="shared" si="1"/>
        <v/>
      </c>
      <c r="AB16" s="243"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9" t="s">
        <v>255</v>
      </c>
      <c r="C17" s="13" t="s">
        <v>42</v>
      </c>
      <c r="D17" s="7"/>
      <c r="E17" s="251"/>
      <c r="F17" s="204" t="str">
        <f t="shared" si="0"/>
        <v>N/A</v>
      </c>
      <c r="G17" s="9"/>
      <c r="AA17" s="243" t="str">
        <f t="shared" si="1"/>
        <v/>
      </c>
      <c r="AB17" s="243"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ht="30" x14ac:dyDescent="0.25">
      <c r="A18" s="7">
        <v>6</v>
      </c>
      <c r="B18" s="9" t="s">
        <v>256</v>
      </c>
      <c r="C18" s="13" t="s">
        <v>42</v>
      </c>
      <c r="D18" s="7"/>
      <c r="E18" s="251"/>
      <c r="F18" s="204" t="str">
        <f t="shared" si="0"/>
        <v>N/A</v>
      </c>
      <c r="G18" s="9"/>
      <c r="AA18" s="243" t="str">
        <f t="shared" si="1"/>
        <v/>
      </c>
      <c r="AB18" s="243"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ht="75" x14ac:dyDescent="0.25">
      <c r="A19" s="7">
        <v>7</v>
      </c>
      <c r="B19" s="247" t="s">
        <v>257</v>
      </c>
      <c r="C19" s="13" t="s">
        <v>39</v>
      </c>
      <c r="D19" s="7"/>
      <c r="E19" s="251"/>
      <c r="F19" s="204" t="str">
        <f t="shared" si="0"/>
        <v>N/A</v>
      </c>
      <c r="G19" s="9"/>
      <c r="AA19" s="243" t="str">
        <f t="shared" si="1"/>
        <v/>
      </c>
      <c r="AB19" s="243"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246" t="s">
        <v>258</v>
      </c>
      <c r="C20" s="13" t="s">
        <v>39</v>
      </c>
      <c r="D20" s="7"/>
      <c r="E20" s="251"/>
      <c r="F20" s="204" t="str">
        <f t="shared" si="0"/>
        <v>N/A</v>
      </c>
      <c r="G20" s="9"/>
      <c r="AA20" s="243" t="str">
        <f t="shared" si="1"/>
        <v/>
      </c>
      <c r="AB20" s="243"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246" t="s">
        <v>259</v>
      </c>
      <c r="C21" s="13" t="s">
        <v>39</v>
      </c>
      <c r="D21" s="7"/>
      <c r="E21" s="251"/>
      <c r="F21" s="204" t="str">
        <f t="shared" si="0"/>
        <v>N/A</v>
      </c>
      <c r="G21" s="9"/>
      <c r="AA21" s="243" t="str">
        <f t="shared" si="1"/>
        <v/>
      </c>
      <c r="AB21" s="243"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45" x14ac:dyDescent="0.25">
      <c r="A22" s="7">
        <v>10</v>
      </c>
      <c r="B22" s="246" t="s">
        <v>260</v>
      </c>
      <c r="C22" s="13" t="s">
        <v>39</v>
      </c>
      <c r="D22" s="7"/>
      <c r="E22" s="251"/>
      <c r="F22" s="204" t="str">
        <f t="shared" si="0"/>
        <v>N/A</v>
      </c>
      <c r="G22" s="9"/>
      <c r="AA22" s="243" t="str">
        <f t="shared" si="1"/>
        <v/>
      </c>
      <c r="AB22" s="243"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45" x14ac:dyDescent="0.25">
      <c r="A23" s="7">
        <v>11</v>
      </c>
      <c r="B23" s="246" t="s">
        <v>261</v>
      </c>
      <c r="C23" s="13" t="s">
        <v>39</v>
      </c>
      <c r="D23" s="7"/>
      <c r="E23" s="251"/>
      <c r="F23" s="204" t="str">
        <f t="shared" si="0"/>
        <v>N/A</v>
      </c>
      <c r="G23" s="9"/>
      <c r="AA23" s="243" t="str">
        <f t="shared" si="1"/>
        <v/>
      </c>
      <c r="AB23" s="243"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0" x14ac:dyDescent="0.25">
      <c r="A24" s="7">
        <v>12</v>
      </c>
      <c r="B24" s="246" t="s">
        <v>262</v>
      </c>
      <c r="C24" s="13" t="s">
        <v>39</v>
      </c>
      <c r="D24" s="7"/>
      <c r="E24" s="251"/>
      <c r="F24" s="204" t="str">
        <f t="shared" si="0"/>
        <v>N/A</v>
      </c>
      <c r="G24" s="9"/>
      <c r="AA24" s="243" t="str">
        <f t="shared" si="1"/>
        <v/>
      </c>
      <c r="AB24" s="243"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246" t="s">
        <v>263</v>
      </c>
      <c r="C25" s="13" t="s">
        <v>42</v>
      </c>
      <c r="D25" s="11"/>
      <c r="E25" s="252"/>
      <c r="F25" s="204" t="str">
        <f t="shared" si="0"/>
        <v>N/A</v>
      </c>
      <c r="G25" s="6"/>
      <c r="AA25" s="244" t="str">
        <f t="shared" si="1"/>
        <v/>
      </c>
      <c r="AB25" s="24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30" x14ac:dyDescent="0.25">
      <c r="A26" s="7">
        <v>14</v>
      </c>
      <c r="B26" s="246" t="s">
        <v>264</v>
      </c>
      <c r="C26" s="13" t="s">
        <v>39</v>
      </c>
      <c r="D26" s="11"/>
      <c r="E26" s="252"/>
      <c r="F26" s="204" t="str">
        <f t="shared" si="0"/>
        <v>N/A</v>
      </c>
      <c r="G26" s="6"/>
      <c r="AA26" s="244" t="str">
        <f t="shared" si="1"/>
        <v/>
      </c>
      <c r="AB26" s="24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9" t="s">
        <v>265</v>
      </c>
      <c r="C27" s="13" t="s">
        <v>39</v>
      </c>
      <c r="D27" s="11"/>
      <c r="E27" s="252"/>
      <c r="F27" s="204" t="str">
        <f t="shared" si="0"/>
        <v>N/A</v>
      </c>
      <c r="G27" s="6"/>
      <c r="AA27" s="244" t="str">
        <f t="shared" si="1"/>
        <v/>
      </c>
      <c r="AB27" s="24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246" t="s">
        <v>266</v>
      </c>
      <c r="C28" s="13" t="s">
        <v>39</v>
      </c>
      <c r="D28" s="11"/>
      <c r="E28" s="252"/>
      <c r="F28" s="204" t="str">
        <f t="shared" si="0"/>
        <v>N/A</v>
      </c>
      <c r="G28" s="6"/>
      <c r="AA28" s="244" t="str">
        <f t="shared" si="1"/>
        <v/>
      </c>
      <c r="AB28" s="24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30" x14ac:dyDescent="0.25">
      <c r="A29" s="7">
        <v>17</v>
      </c>
      <c r="B29" s="246" t="s">
        <v>267</v>
      </c>
      <c r="C29" s="13" t="s">
        <v>39</v>
      </c>
      <c r="D29" s="11"/>
      <c r="E29" s="252"/>
      <c r="F29" s="204" t="str">
        <f t="shared" si="0"/>
        <v>N/A</v>
      </c>
      <c r="G29" s="6"/>
      <c r="AA29" s="244" t="str">
        <f t="shared" si="1"/>
        <v/>
      </c>
      <c r="AB29" s="24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246" t="s">
        <v>268</v>
      </c>
      <c r="C30" s="13" t="s">
        <v>39</v>
      </c>
      <c r="D30" s="11"/>
      <c r="E30" s="252"/>
      <c r="F30" s="204" t="str">
        <f t="shared" si="0"/>
        <v>N/A</v>
      </c>
      <c r="G30" s="6"/>
      <c r="AA30" s="244" t="str">
        <f t="shared" si="1"/>
        <v/>
      </c>
      <c r="AB30" s="24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30" x14ac:dyDescent="0.25">
      <c r="A31" s="7">
        <v>19</v>
      </c>
      <c r="B31" s="246" t="s">
        <v>269</v>
      </c>
      <c r="C31" s="13" t="s">
        <v>42</v>
      </c>
      <c r="D31" s="220"/>
      <c r="E31" s="252"/>
      <c r="F31" s="204" t="str">
        <f t="shared" si="0"/>
        <v>N/A</v>
      </c>
      <c r="G31" s="6"/>
      <c r="AA31" s="244" t="str">
        <f t="shared" si="1"/>
        <v/>
      </c>
      <c r="AB31" s="24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45" x14ac:dyDescent="0.25">
      <c r="A32" s="7">
        <v>20</v>
      </c>
      <c r="B32" s="246" t="s">
        <v>270</v>
      </c>
      <c r="C32" s="13" t="s">
        <v>42</v>
      </c>
      <c r="D32" s="220"/>
      <c r="E32" s="252"/>
      <c r="F32" s="204" t="str">
        <f t="shared" si="0"/>
        <v>N/A</v>
      </c>
      <c r="G32" s="6"/>
      <c r="AA32" s="244" t="str">
        <f t="shared" si="1"/>
        <v/>
      </c>
      <c r="AB32" s="24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271</v>
      </c>
      <c r="C33" s="13" t="s">
        <v>39</v>
      </c>
      <c r="D33" s="220"/>
      <c r="E33" s="252"/>
      <c r="F33" s="204" t="str">
        <f t="shared" si="0"/>
        <v>N/A</v>
      </c>
      <c r="G33" s="6"/>
      <c r="AA33" s="244" t="str">
        <f t="shared" si="1"/>
        <v/>
      </c>
      <c r="AB33" s="24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9" t="s">
        <v>272</v>
      </c>
      <c r="C34" s="13" t="s">
        <v>39</v>
      </c>
      <c r="D34" s="220"/>
      <c r="E34" s="252"/>
      <c r="F34" s="204" t="str">
        <f t="shared" si="0"/>
        <v>N/A</v>
      </c>
      <c r="G34" s="6"/>
      <c r="AA34" s="244" t="str">
        <f t="shared" si="1"/>
        <v/>
      </c>
      <c r="AB34" s="24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x14ac:dyDescent="0.25">
      <c r="A35" s="7">
        <v>23</v>
      </c>
      <c r="B35" s="9" t="s">
        <v>273</v>
      </c>
      <c r="C35" s="13" t="s">
        <v>39</v>
      </c>
      <c r="D35" s="220"/>
      <c r="E35" s="252"/>
      <c r="F35" s="204" t="str">
        <f t="shared" si="0"/>
        <v>N/A</v>
      </c>
      <c r="G35" s="6"/>
      <c r="AA35" s="244" t="str">
        <f t="shared" si="1"/>
        <v/>
      </c>
      <c r="AB35" s="24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60" x14ac:dyDescent="0.25">
      <c r="A36" s="7">
        <v>24</v>
      </c>
      <c r="B36" s="9" t="s">
        <v>274</v>
      </c>
      <c r="C36" s="13" t="s">
        <v>42</v>
      </c>
      <c r="D36" s="220"/>
      <c r="E36" s="252"/>
      <c r="F36" s="204" t="str">
        <f t="shared" si="0"/>
        <v>N/A</v>
      </c>
      <c r="G36" s="6"/>
      <c r="AA36" s="244" t="str">
        <f t="shared" si="1"/>
        <v/>
      </c>
      <c r="AB36" s="24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249" t="s">
        <v>275</v>
      </c>
      <c r="C37" s="13"/>
      <c r="D37" s="220"/>
      <c r="E37" s="252"/>
      <c r="F37" s="204" t="str">
        <f t="shared" si="0"/>
        <v>N/A</v>
      </c>
      <c r="G37" s="6"/>
      <c r="AA37" s="244" t="str">
        <f t="shared" si="1"/>
        <v/>
      </c>
      <c r="AB37" s="24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30" x14ac:dyDescent="0.25">
      <c r="A38" s="7">
        <v>26</v>
      </c>
      <c r="B38" s="9" t="s">
        <v>276</v>
      </c>
      <c r="C38" s="13" t="s">
        <v>45</v>
      </c>
      <c r="D38" s="220"/>
      <c r="E38" s="252"/>
      <c r="F38" s="204" t="str">
        <f t="shared" si="0"/>
        <v>N/A</v>
      </c>
      <c r="G38" s="6"/>
      <c r="AA38" s="244" t="str">
        <f t="shared" si="1"/>
        <v/>
      </c>
      <c r="AB38" s="24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248" t="s">
        <v>277</v>
      </c>
      <c r="C39" s="13" t="s">
        <v>39</v>
      </c>
      <c r="D39" s="220"/>
      <c r="E39" s="252"/>
      <c r="F39" s="204" t="str">
        <f t="shared" si="0"/>
        <v>N/A</v>
      </c>
      <c r="G39" s="6"/>
      <c r="AA39" s="244" t="str">
        <f t="shared" si="1"/>
        <v/>
      </c>
      <c r="AB39" s="24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30" x14ac:dyDescent="0.25">
      <c r="A40" s="7">
        <v>28</v>
      </c>
      <c r="B40" s="248" t="s">
        <v>278</v>
      </c>
      <c r="C40" s="13" t="s">
        <v>39</v>
      </c>
      <c r="D40" s="220"/>
      <c r="E40" s="252"/>
      <c r="F40" s="204" t="str">
        <f t="shared" si="0"/>
        <v>N/A</v>
      </c>
      <c r="G40" s="6"/>
      <c r="AA40" s="244" t="str">
        <f t="shared" si="1"/>
        <v/>
      </c>
      <c r="AB40" s="24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45" x14ac:dyDescent="0.25">
      <c r="A41" s="7">
        <v>29</v>
      </c>
      <c r="B41" s="248" t="s">
        <v>279</v>
      </c>
      <c r="C41" s="13" t="s">
        <v>39</v>
      </c>
      <c r="D41" s="220"/>
      <c r="E41" s="252"/>
      <c r="F41" s="204" t="str">
        <f t="shared" si="0"/>
        <v>N/A</v>
      </c>
      <c r="G41" s="6"/>
      <c r="AA41" s="244" t="str">
        <f t="shared" si="1"/>
        <v/>
      </c>
      <c r="AB41" s="24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x14ac:dyDescent="0.25">
      <c r="A42" s="7">
        <v>30</v>
      </c>
      <c r="B42" s="248" t="s">
        <v>280</v>
      </c>
      <c r="C42" s="13" t="s">
        <v>42</v>
      </c>
      <c r="D42" s="220"/>
      <c r="E42" s="252"/>
      <c r="F42" s="204" t="str">
        <f t="shared" si="0"/>
        <v>N/A</v>
      </c>
      <c r="G42" s="6"/>
      <c r="AA42" s="244" t="str">
        <f t="shared" si="1"/>
        <v/>
      </c>
      <c r="AB42" s="24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x14ac:dyDescent="0.25">
      <c r="A43" s="7">
        <v>31</v>
      </c>
      <c r="B43" s="248" t="s">
        <v>281</v>
      </c>
      <c r="C43" s="13" t="s">
        <v>39</v>
      </c>
      <c r="D43" s="220"/>
      <c r="E43" s="252"/>
      <c r="F43" s="204" t="str">
        <f t="shared" si="0"/>
        <v>N/A</v>
      </c>
      <c r="G43" s="6"/>
      <c r="AA43" s="244" t="str">
        <f t="shared" si="1"/>
        <v/>
      </c>
      <c r="AB43" s="24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30" x14ac:dyDescent="0.25">
      <c r="A44" s="7">
        <v>32</v>
      </c>
      <c r="B44" s="248" t="s">
        <v>282</v>
      </c>
      <c r="C44" s="13" t="s">
        <v>39</v>
      </c>
      <c r="D44" s="220"/>
      <c r="E44" s="252"/>
      <c r="F44" s="204" t="str">
        <f t="shared" si="0"/>
        <v>N/A</v>
      </c>
      <c r="G44" s="6"/>
      <c r="AA44" s="244" t="str">
        <f t="shared" si="1"/>
        <v/>
      </c>
      <c r="AB44" s="24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45" x14ac:dyDescent="0.25">
      <c r="A45" s="7">
        <v>33</v>
      </c>
      <c r="B45" s="248" t="s">
        <v>283</v>
      </c>
      <c r="C45" s="13" t="s">
        <v>39</v>
      </c>
      <c r="D45" s="220"/>
      <c r="E45" s="252"/>
      <c r="F45" s="204" t="str">
        <f t="shared" si="0"/>
        <v>N/A</v>
      </c>
      <c r="G45" s="6"/>
      <c r="AA45" s="244" t="str">
        <f t="shared" si="1"/>
        <v/>
      </c>
      <c r="AB45" s="24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ht="30" x14ac:dyDescent="0.25">
      <c r="A46" s="7">
        <v>34</v>
      </c>
      <c r="B46" s="248" t="s">
        <v>284</v>
      </c>
      <c r="C46" s="13" t="s">
        <v>39</v>
      </c>
      <c r="D46" s="220"/>
      <c r="E46" s="252"/>
      <c r="F46" s="204" t="str">
        <f t="shared" si="0"/>
        <v>N/A</v>
      </c>
      <c r="G46" s="6"/>
      <c r="AA46" s="244" t="str">
        <f t="shared" si="1"/>
        <v/>
      </c>
      <c r="AB46" s="24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248" t="s">
        <v>285</v>
      </c>
      <c r="C47" s="13" t="s">
        <v>39</v>
      </c>
      <c r="D47" s="220"/>
      <c r="E47" s="252"/>
      <c r="F47" s="204" t="str">
        <f t="shared" si="0"/>
        <v>N/A</v>
      </c>
      <c r="G47" s="6"/>
      <c r="AA47" s="244" t="str">
        <f t="shared" si="1"/>
        <v/>
      </c>
      <c r="AB47" s="24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x14ac:dyDescent="0.25">
      <c r="A48" s="7">
        <v>36</v>
      </c>
      <c r="B48" s="248" t="s">
        <v>286</v>
      </c>
      <c r="C48" s="13" t="s">
        <v>39</v>
      </c>
      <c r="D48" s="220"/>
      <c r="E48" s="252"/>
      <c r="F48" s="204" t="str">
        <f t="shared" si="0"/>
        <v>N/A</v>
      </c>
      <c r="G48" s="6"/>
      <c r="AA48" s="244" t="str">
        <f t="shared" si="1"/>
        <v/>
      </c>
      <c r="AB48" s="24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x14ac:dyDescent="0.25">
      <c r="A49" s="7">
        <v>37</v>
      </c>
      <c r="B49" s="248" t="s">
        <v>287</v>
      </c>
      <c r="C49" s="13" t="s">
        <v>39</v>
      </c>
      <c r="D49" s="220"/>
      <c r="E49" s="252"/>
      <c r="F49" s="204" t="str">
        <f t="shared" si="0"/>
        <v>N/A</v>
      </c>
      <c r="G49" s="6"/>
      <c r="AA49" s="244" t="str">
        <f t="shared" si="1"/>
        <v/>
      </c>
      <c r="AB49" s="24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30" x14ac:dyDescent="0.25">
      <c r="A50" s="7">
        <v>38</v>
      </c>
      <c r="B50" s="248" t="s">
        <v>288</v>
      </c>
      <c r="C50" s="13" t="s">
        <v>39</v>
      </c>
      <c r="D50" s="220"/>
      <c r="E50" s="252"/>
      <c r="F50" s="204" t="str">
        <f t="shared" si="0"/>
        <v>N/A</v>
      </c>
      <c r="G50" s="6"/>
      <c r="AA50" s="244" t="str">
        <f t="shared" si="1"/>
        <v/>
      </c>
      <c r="AB50" s="24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248" t="s">
        <v>289</v>
      </c>
      <c r="C51" s="13" t="s">
        <v>39</v>
      </c>
      <c r="D51" s="220"/>
      <c r="E51" s="252"/>
      <c r="F51" s="204" t="str">
        <f t="shared" si="0"/>
        <v>N/A</v>
      </c>
      <c r="G51" s="6"/>
      <c r="AA51" s="244" t="str">
        <f t="shared" si="1"/>
        <v/>
      </c>
      <c r="AB51" s="24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248" t="s">
        <v>290</v>
      </c>
      <c r="C52" s="13" t="s">
        <v>39</v>
      </c>
      <c r="D52" s="220"/>
      <c r="E52" s="252"/>
      <c r="F52" s="204" t="str">
        <f t="shared" si="0"/>
        <v>N/A</v>
      </c>
      <c r="G52" s="6"/>
      <c r="AA52" s="244" t="str">
        <f t="shared" si="1"/>
        <v/>
      </c>
      <c r="AB52" s="24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248" t="s">
        <v>291</v>
      </c>
      <c r="C53" s="13" t="s">
        <v>39</v>
      </c>
      <c r="D53" s="220"/>
      <c r="E53" s="252"/>
      <c r="F53" s="204" t="str">
        <f t="shared" si="0"/>
        <v>N/A</v>
      </c>
      <c r="G53" s="6"/>
      <c r="AA53" s="244" t="str">
        <f t="shared" si="1"/>
        <v/>
      </c>
      <c r="AB53" s="24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248" t="s">
        <v>292</v>
      </c>
      <c r="C54" s="13" t="s">
        <v>39</v>
      </c>
      <c r="D54" s="220"/>
      <c r="E54" s="252"/>
      <c r="F54" s="204" t="str">
        <f t="shared" si="0"/>
        <v>N/A</v>
      </c>
      <c r="G54" s="6"/>
      <c r="AA54" s="244" t="str">
        <f t="shared" si="1"/>
        <v/>
      </c>
      <c r="AB54" s="24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30" x14ac:dyDescent="0.25">
      <c r="A55" s="7">
        <v>43</v>
      </c>
      <c r="B55" s="248" t="s">
        <v>293</v>
      </c>
      <c r="C55" s="13" t="s">
        <v>39</v>
      </c>
      <c r="D55" s="220"/>
      <c r="E55" s="252"/>
      <c r="F55" s="204" t="str">
        <f t="shared" si="0"/>
        <v>N/A</v>
      </c>
      <c r="G55" s="6"/>
      <c r="AA55" s="244" t="str">
        <f t="shared" si="1"/>
        <v/>
      </c>
      <c r="AB55" s="24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248" t="s">
        <v>294</v>
      </c>
      <c r="C56" s="13" t="s">
        <v>39</v>
      </c>
      <c r="D56" s="220"/>
      <c r="E56" s="252"/>
      <c r="F56" s="204" t="str">
        <f t="shared" si="0"/>
        <v>N/A</v>
      </c>
      <c r="G56" s="6"/>
      <c r="AA56" s="244" t="str">
        <f t="shared" si="1"/>
        <v/>
      </c>
      <c r="AB56" s="24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248" t="s">
        <v>295</v>
      </c>
      <c r="C57" s="13" t="s">
        <v>39</v>
      </c>
      <c r="D57" s="220"/>
      <c r="E57" s="252"/>
      <c r="F57" s="204" t="str">
        <f t="shared" si="0"/>
        <v>N/A</v>
      </c>
      <c r="G57" s="6"/>
      <c r="AA57" s="244" t="str">
        <f t="shared" si="1"/>
        <v/>
      </c>
      <c r="AB57" s="24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248" t="s">
        <v>296</v>
      </c>
      <c r="C58" s="13" t="s">
        <v>39</v>
      </c>
      <c r="D58" s="220"/>
      <c r="E58" s="252"/>
      <c r="F58" s="204" t="str">
        <f t="shared" si="0"/>
        <v>N/A</v>
      </c>
      <c r="G58" s="6"/>
      <c r="AA58" s="244" t="str">
        <f t="shared" si="1"/>
        <v/>
      </c>
      <c r="AB58" s="24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x14ac:dyDescent="0.25">
      <c r="A59" s="7">
        <v>47</v>
      </c>
      <c r="B59" s="248" t="s">
        <v>297</v>
      </c>
      <c r="C59" s="13" t="s">
        <v>39</v>
      </c>
      <c r="D59" s="220"/>
      <c r="E59" s="252"/>
      <c r="F59" s="204" t="str">
        <f t="shared" si="0"/>
        <v>N/A</v>
      </c>
      <c r="G59" s="6"/>
      <c r="AA59" s="244" t="str">
        <f t="shared" si="1"/>
        <v/>
      </c>
      <c r="AB59" s="24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ht="30" x14ac:dyDescent="0.25">
      <c r="A60" s="7">
        <v>48</v>
      </c>
      <c r="B60" s="248" t="s">
        <v>298</v>
      </c>
      <c r="C60" s="13" t="s">
        <v>39</v>
      </c>
      <c r="D60" s="220"/>
      <c r="E60" s="252"/>
      <c r="F60" s="204" t="str">
        <f t="shared" si="0"/>
        <v>N/A</v>
      </c>
      <c r="G60" s="6"/>
      <c r="AA60" s="244" t="str">
        <f t="shared" si="1"/>
        <v/>
      </c>
      <c r="AB60" s="24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x14ac:dyDescent="0.25">
      <c r="A61" s="7">
        <v>49</v>
      </c>
      <c r="B61" s="248" t="s">
        <v>299</v>
      </c>
      <c r="C61" s="13" t="s">
        <v>39</v>
      </c>
      <c r="D61" s="220"/>
      <c r="E61" s="252"/>
      <c r="F61" s="204" t="str">
        <f t="shared" si="0"/>
        <v>N/A</v>
      </c>
      <c r="G61" s="6"/>
      <c r="AA61" s="244" t="str">
        <f t="shared" si="1"/>
        <v/>
      </c>
      <c r="AB61" s="24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248" t="s">
        <v>300</v>
      </c>
      <c r="C62" s="13" t="s">
        <v>39</v>
      </c>
      <c r="D62" s="220"/>
      <c r="E62" s="252"/>
      <c r="F62" s="204" t="str">
        <f t="shared" si="0"/>
        <v>N/A</v>
      </c>
      <c r="G62" s="6"/>
      <c r="AA62" s="244" t="str">
        <f t="shared" si="1"/>
        <v/>
      </c>
      <c r="AB62" s="24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x14ac:dyDescent="0.25">
      <c r="A63" s="7">
        <v>51</v>
      </c>
      <c r="B63" s="248" t="s">
        <v>301</v>
      </c>
      <c r="C63" s="13" t="s">
        <v>39</v>
      </c>
      <c r="D63" s="220"/>
      <c r="E63" s="252"/>
      <c r="F63" s="204" t="str">
        <f t="shared" si="0"/>
        <v>N/A</v>
      </c>
      <c r="G63" s="6"/>
      <c r="AA63" s="244" t="str">
        <f t="shared" si="1"/>
        <v/>
      </c>
      <c r="AB63" s="24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x14ac:dyDescent="0.25">
      <c r="A64" s="7">
        <v>52</v>
      </c>
      <c r="B64" s="248" t="s">
        <v>302</v>
      </c>
      <c r="C64" s="13" t="s">
        <v>39</v>
      </c>
      <c r="D64" s="220"/>
      <c r="E64" s="252"/>
      <c r="F64" s="204" t="str">
        <f t="shared" si="0"/>
        <v>N/A</v>
      </c>
      <c r="G64" s="6"/>
      <c r="AA64" s="244" t="str">
        <f t="shared" si="1"/>
        <v/>
      </c>
      <c r="AB64" s="24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x14ac:dyDescent="0.25">
      <c r="A65" s="7">
        <v>53</v>
      </c>
      <c r="B65" s="248" t="s">
        <v>303</v>
      </c>
      <c r="C65" s="13" t="s">
        <v>39</v>
      </c>
      <c r="D65" s="220"/>
      <c r="E65" s="252"/>
      <c r="F65" s="204" t="str">
        <f t="shared" si="0"/>
        <v>N/A</v>
      </c>
      <c r="G65" s="6"/>
      <c r="AA65" s="244" t="str">
        <f t="shared" si="1"/>
        <v/>
      </c>
      <c r="AB65" s="24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x14ac:dyDescent="0.25">
      <c r="A66" s="7">
        <v>54</v>
      </c>
      <c r="B66" s="248" t="s">
        <v>304</v>
      </c>
      <c r="C66" s="13" t="s">
        <v>39</v>
      </c>
      <c r="D66" s="220"/>
      <c r="E66" s="252"/>
      <c r="F66" s="204" t="str">
        <f t="shared" si="0"/>
        <v>N/A</v>
      </c>
      <c r="G66" s="6"/>
      <c r="AA66" s="244" t="str">
        <f t="shared" si="1"/>
        <v/>
      </c>
      <c r="AB66" s="24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x14ac:dyDescent="0.25">
      <c r="A67" s="7">
        <v>55</v>
      </c>
      <c r="B67" s="248" t="s">
        <v>305</v>
      </c>
      <c r="C67" s="13" t="s">
        <v>39</v>
      </c>
      <c r="D67" s="220"/>
      <c r="E67" s="252"/>
      <c r="F67" s="204" t="str">
        <f t="shared" si="0"/>
        <v>N/A</v>
      </c>
      <c r="G67" s="6"/>
      <c r="AA67" s="244" t="str">
        <f t="shared" si="1"/>
        <v/>
      </c>
      <c r="AB67" s="24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x14ac:dyDescent="0.25">
      <c r="A68" s="7">
        <v>56</v>
      </c>
      <c r="B68" s="248" t="s">
        <v>306</v>
      </c>
      <c r="C68" s="13" t="s">
        <v>39</v>
      </c>
      <c r="D68" s="220"/>
      <c r="E68" s="252"/>
      <c r="F68" s="204" t="str">
        <f t="shared" si="0"/>
        <v>N/A</v>
      </c>
      <c r="G68" s="6"/>
      <c r="AA68" s="244" t="str">
        <f t="shared" si="1"/>
        <v/>
      </c>
      <c r="AB68" s="24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x14ac:dyDescent="0.25">
      <c r="A69" s="7">
        <v>57</v>
      </c>
      <c r="B69" s="248" t="s">
        <v>307</v>
      </c>
      <c r="C69" s="13" t="s">
        <v>39</v>
      </c>
      <c r="D69" s="220"/>
      <c r="E69" s="252"/>
      <c r="F69" s="204" t="str">
        <f t="shared" si="0"/>
        <v>N/A</v>
      </c>
      <c r="G69" s="6"/>
      <c r="AA69" s="244" t="str">
        <f t="shared" si="1"/>
        <v/>
      </c>
      <c r="AB69" s="24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248" t="s">
        <v>308</v>
      </c>
      <c r="C70" s="13" t="s">
        <v>39</v>
      </c>
      <c r="D70" s="220"/>
      <c r="E70" s="252"/>
      <c r="F70" s="204" t="str">
        <f t="shared" si="0"/>
        <v>N/A</v>
      </c>
      <c r="G70" s="6"/>
      <c r="AA70" s="244" t="str">
        <f t="shared" si="1"/>
        <v/>
      </c>
      <c r="AB70" s="24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x14ac:dyDescent="0.25">
      <c r="A71" s="7">
        <v>59</v>
      </c>
      <c r="B71" s="248" t="s">
        <v>309</v>
      </c>
      <c r="C71" s="13" t="s">
        <v>39</v>
      </c>
      <c r="D71" s="220"/>
      <c r="E71" s="252"/>
      <c r="F71" s="204" t="str">
        <f t="shared" si="0"/>
        <v>N/A</v>
      </c>
      <c r="G71" s="6"/>
      <c r="AA71" s="244" t="str">
        <f t="shared" si="1"/>
        <v/>
      </c>
      <c r="AB71" s="24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x14ac:dyDescent="0.25">
      <c r="A72" s="7">
        <v>60</v>
      </c>
      <c r="B72" s="248" t="s">
        <v>310</v>
      </c>
      <c r="C72" s="13" t="s">
        <v>39</v>
      </c>
      <c r="D72" s="220"/>
      <c r="E72" s="252"/>
      <c r="F72" s="204" t="str">
        <f t="shared" si="0"/>
        <v>N/A</v>
      </c>
      <c r="G72" s="6"/>
      <c r="AA72" s="244" t="str">
        <f t="shared" si="1"/>
        <v/>
      </c>
      <c r="AB72" s="24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x14ac:dyDescent="0.25">
      <c r="A73" s="7">
        <v>61</v>
      </c>
      <c r="B73" s="248" t="s">
        <v>311</v>
      </c>
      <c r="C73" s="13" t="s">
        <v>39</v>
      </c>
      <c r="D73" s="220"/>
      <c r="E73" s="252"/>
      <c r="F73" s="204" t="str">
        <f t="shared" si="0"/>
        <v>N/A</v>
      </c>
      <c r="G73" s="6"/>
      <c r="AA73" s="244" t="str">
        <f t="shared" si="1"/>
        <v/>
      </c>
      <c r="AB73" s="24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x14ac:dyDescent="0.25">
      <c r="A74" s="7">
        <v>62</v>
      </c>
      <c r="B74" s="248" t="s">
        <v>312</v>
      </c>
      <c r="C74" s="13" t="s">
        <v>39</v>
      </c>
      <c r="D74" s="220"/>
      <c r="E74" s="252"/>
      <c r="F74" s="204" t="str">
        <f t="shared" si="0"/>
        <v>N/A</v>
      </c>
      <c r="G74" s="6"/>
      <c r="AA74" s="244" t="str">
        <f t="shared" si="1"/>
        <v/>
      </c>
      <c r="AB74" s="24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x14ac:dyDescent="0.25">
      <c r="A75" s="7">
        <v>63</v>
      </c>
      <c r="B75" s="248" t="s">
        <v>313</v>
      </c>
      <c r="C75" s="13" t="s">
        <v>39</v>
      </c>
      <c r="D75" s="220"/>
      <c r="E75" s="252"/>
      <c r="F75" s="204" t="str">
        <f t="shared" si="0"/>
        <v>N/A</v>
      </c>
      <c r="G75" s="6"/>
      <c r="AA75" s="244" t="str">
        <f t="shared" si="1"/>
        <v/>
      </c>
      <c r="AB75" s="24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x14ac:dyDescent="0.25">
      <c r="A76" s="7">
        <v>64</v>
      </c>
      <c r="B76" s="248" t="s">
        <v>314</v>
      </c>
      <c r="C76" s="13" t="s">
        <v>39</v>
      </c>
      <c r="D76" s="220"/>
      <c r="E76" s="252"/>
      <c r="F76" s="204" t="str">
        <f t="shared" si="0"/>
        <v>N/A</v>
      </c>
      <c r="G76" s="6"/>
      <c r="AA76" s="244" t="str">
        <f t="shared" si="1"/>
        <v/>
      </c>
      <c r="AB76" s="24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x14ac:dyDescent="0.25">
      <c r="A77" s="7">
        <v>65</v>
      </c>
      <c r="B77" s="248" t="s">
        <v>315</v>
      </c>
      <c r="C77" s="13" t="s">
        <v>39</v>
      </c>
      <c r="D77" s="220"/>
      <c r="E77" s="252"/>
      <c r="F77" s="204" t="str">
        <f t="shared" si="0"/>
        <v>N/A</v>
      </c>
      <c r="G77" s="6"/>
      <c r="AA77" s="244" t="str">
        <f t="shared" si="1"/>
        <v/>
      </c>
      <c r="AB77" s="24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x14ac:dyDescent="0.25">
      <c r="A78" s="7">
        <v>66</v>
      </c>
      <c r="B78" s="248" t="s">
        <v>316</v>
      </c>
      <c r="C78" s="13" t="s">
        <v>39</v>
      </c>
      <c r="D78" s="220"/>
      <c r="E78" s="252"/>
      <c r="F78" s="204" t="str">
        <f t="shared" ref="F78:F117" si="2">IF($D$10=$A$9,"N/A",$D$10)</f>
        <v>N/A</v>
      </c>
      <c r="G78" s="6"/>
      <c r="AA78" s="244" t="str">
        <f t="shared" ref="AA78:AA117" si="3">TRIM($D78)</f>
        <v/>
      </c>
      <c r="AB78" s="24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x14ac:dyDescent="0.25">
      <c r="A79" s="7">
        <v>67</v>
      </c>
      <c r="B79" s="248" t="s">
        <v>317</v>
      </c>
      <c r="C79" s="13" t="s">
        <v>39</v>
      </c>
      <c r="D79" s="220"/>
      <c r="E79" s="252"/>
      <c r="F79" s="204" t="str">
        <f t="shared" si="2"/>
        <v>N/A</v>
      </c>
      <c r="G79" s="6"/>
      <c r="AA79" s="244" t="str">
        <f t="shared" si="3"/>
        <v/>
      </c>
      <c r="AB79" s="24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x14ac:dyDescent="0.25">
      <c r="A80" s="7">
        <v>68</v>
      </c>
      <c r="B80" s="248" t="s">
        <v>318</v>
      </c>
      <c r="C80" s="13" t="s">
        <v>42</v>
      </c>
      <c r="D80" s="220"/>
      <c r="E80" s="252"/>
      <c r="F80" s="204" t="str">
        <f t="shared" si="2"/>
        <v>N/A</v>
      </c>
      <c r="G80" s="6"/>
      <c r="AA80" s="244" t="str">
        <f t="shared" si="3"/>
        <v/>
      </c>
      <c r="AB80" s="24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248" t="s">
        <v>319</v>
      </c>
      <c r="C81" s="13" t="s">
        <v>39</v>
      </c>
      <c r="D81" s="220"/>
      <c r="E81" s="252"/>
      <c r="F81" s="204" t="str">
        <f t="shared" si="2"/>
        <v>N/A</v>
      </c>
      <c r="G81" s="6"/>
      <c r="AA81" s="244" t="str">
        <f t="shared" si="3"/>
        <v/>
      </c>
      <c r="AB81" s="24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248" t="s">
        <v>320</v>
      </c>
      <c r="C82" s="13" t="s">
        <v>39</v>
      </c>
      <c r="D82" s="220"/>
      <c r="E82" s="252"/>
      <c r="F82" s="204" t="str">
        <f t="shared" si="2"/>
        <v>N/A</v>
      </c>
      <c r="G82" s="6"/>
      <c r="AA82" s="244" t="str">
        <f t="shared" si="3"/>
        <v/>
      </c>
      <c r="AB82" s="24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x14ac:dyDescent="0.25">
      <c r="A83" s="7">
        <v>71</v>
      </c>
      <c r="B83" s="248" t="s">
        <v>321</v>
      </c>
      <c r="C83" s="13" t="s">
        <v>39</v>
      </c>
      <c r="D83" s="220"/>
      <c r="E83" s="252"/>
      <c r="F83" s="204" t="str">
        <f t="shared" si="2"/>
        <v>N/A</v>
      </c>
      <c r="G83" s="6"/>
      <c r="AA83" s="244" t="str">
        <f t="shared" si="3"/>
        <v/>
      </c>
      <c r="AB83" s="24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x14ac:dyDescent="0.25">
      <c r="A84" s="7">
        <v>72</v>
      </c>
      <c r="B84" s="248" t="s">
        <v>322</v>
      </c>
      <c r="C84" s="13" t="s">
        <v>39</v>
      </c>
      <c r="D84" s="220"/>
      <c r="E84" s="252"/>
      <c r="F84" s="204" t="str">
        <f t="shared" si="2"/>
        <v>N/A</v>
      </c>
      <c r="G84" s="6"/>
      <c r="AA84" s="244" t="str">
        <f t="shared" si="3"/>
        <v/>
      </c>
      <c r="AB84" s="24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ht="30" x14ac:dyDescent="0.25">
      <c r="A85" s="7">
        <v>73</v>
      </c>
      <c r="B85" s="248" t="s">
        <v>323</v>
      </c>
      <c r="C85" s="13" t="s">
        <v>39</v>
      </c>
      <c r="D85" s="220"/>
      <c r="E85" s="252"/>
      <c r="F85" s="204" t="str">
        <f t="shared" si="2"/>
        <v>N/A</v>
      </c>
      <c r="G85" s="6"/>
      <c r="AA85" s="244" t="str">
        <f t="shared" si="3"/>
        <v/>
      </c>
      <c r="AB85" s="24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x14ac:dyDescent="0.25">
      <c r="A86" s="7">
        <v>74</v>
      </c>
      <c r="B86" s="248" t="s">
        <v>324</v>
      </c>
      <c r="C86" s="13" t="s">
        <v>39</v>
      </c>
      <c r="D86" s="220"/>
      <c r="E86" s="252"/>
      <c r="F86" s="204" t="str">
        <f t="shared" si="2"/>
        <v>N/A</v>
      </c>
      <c r="G86" s="6"/>
      <c r="AA86" s="244" t="str">
        <f t="shared" si="3"/>
        <v/>
      </c>
      <c r="AB86" s="24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x14ac:dyDescent="0.25">
      <c r="A87" s="7">
        <v>75</v>
      </c>
      <c r="B87" s="248" t="s">
        <v>325</v>
      </c>
      <c r="C87" s="13" t="s">
        <v>39</v>
      </c>
      <c r="D87" s="220"/>
      <c r="E87" s="252"/>
      <c r="F87" s="204" t="str">
        <f t="shared" si="2"/>
        <v>N/A</v>
      </c>
      <c r="G87" s="6"/>
      <c r="AA87" s="244" t="str">
        <f t="shared" si="3"/>
        <v/>
      </c>
      <c r="AB87" s="24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x14ac:dyDescent="0.25">
      <c r="A88" s="7">
        <v>76</v>
      </c>
      <c r="B88" s="248" t="s">
        <v>326</v>
      </c>
      <c r="C88" s="13" t="s">
        <v>39</v>
      </c>
      <c r="D88" s="220"/>
      <c r="E88" s="252"/>
      <c r="F88" s="204" t="str">
        <f t="shared" si="2"/>
        <v>N/A</v>
      </c>
      <c r="G88" s="6"/>
      <c r="AA88" s="244" t="str">
        <f t="shared" si="3"/>
        <v/>
      </c>
      <c r="AB88" s="24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x14ac:dyDescent="0.25">
      <c r="A89" s="7">
        <v>77</v>
      </c>
      <c r="B89" s="248" t="s">
        <v>327</v>
      </c>
      <c r="C89" s="13" t="s">
        <v>39</v>
      </c>
      <c r="D89" s="220"/>
      <c r="E89" s="252"/>
      <c r="F89" s="204" t="str">
        <f t="shared" si="2"/>
        <v>N/A</v>
      </c>
      <c r="G89" s="6"/>
      <c r="AA89" s="244" t="str">
        <f t="shared" si="3"/>
        <v/>
      </c>
      <c r="AB89" s="24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x14ac:dyDescent="0.25">
      <c r="A90" s="7">
        <v>78</v>
      </c>
      <c r="B90" s="248" t="s">
        <v>328</v>
      </c>
      <c r="C90" s="13" t="s">
        <v>39</v>
      </c>
      <c r="D90" s="220"/>
      <c r="E90" s="252"/>
      <c r="F90" s="204" t="str">
        <f t="shared" si="2"/>
        <v>N/A</v>
      </c>
      <c r="G90" s="6"/>
      <c r="AA90" s="244" t="str">
        <f t="shared" si="3"/>
        <v/>
      </c>
      <c r="AB90" s="24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x14ac:dyDescent="0.25">
      <c r="A91" s="7">
        <v>79</v>
      </c>
      <c r="B91" s="248" t="s">
        <v>329</v>
      </c>
      <c r="C91" s="13" t="s">
        <v>39</v>
      </c>
      <c r="D91" s="220"/>
      <c r="E91" s="252"/>
      <c r="F91" s="204" t="str">
        <f t="shared" si="2"/>
        <v>N/A</v>
      </c>
      <c r="G91" s="6"/>
      <c r="AA91" s="244" t="str">
        <f t="shared" si="3"/>
        <v/>
      </c>
      <c r="AB91" s="24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ht="45" x14ac:dyDescent="0.25">
      <c r="A92" s="7">
        <v>80</v>
      </c>
      <c r="B92" s="9" t="s">
        <v>330</v>
      </c>
      <c r="C92" s="13" t="s">
        <v>39</v>
      </c>
      <c r="D92" s="220"/>
      <c r="E92" s="252"/>
      <c r="F92" s="204" t="str">
        <f t="shared" si="2"/>
        <v>N/A</v>
      </c>
      <c r="G92" s="6"/>
      <c r="AA92" s="244" t="str">
        <f t="shared" si="3"/>
        <v/>
      </c>
      <c r="AB92" s="24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ht="30" x14ac:dyDescent="0.25">
      <c r="A93" s="7">
        <v>81</v>
      </c>
      <c r="B93" s="9" t="s">
        <v>331</v>
      </c>
      <c r="C93" s="13" t="s">
        <v>39</v>
      </c>
      <c r="D93" s="220"/>
      <c r="E93" s="252"/>
      <c r="F93" s="204" t="str">
        <f t="shared" si="2"/>
        <v>N/A</v>
      </c>
      <c r="G93" s="6"/>
      <c r="AA93" s="244" t="str">
        <f t="shared" si="3"/>
        <v/>
      </c>
      <c r="AB93" s="24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ht="45" x14ac:dyDescent="0.25">
      <c r="A94" s="7">
        <v>82</v>
      </c>
      <c r="B94" s="9" t="s">
        <v>332</v>
      </c>
      <c r="C94" s="13" t="s">
        <v>42</v>
      </c>
      <c r="D94" s="220"/>
      <c r="E94" s="252"/>
      <c r="F94" s="204" t="str">
        <f t="shared" si="2"/>
        <v>N/A</v>
      </c>
      <c r="G94" s="6"/>
      <c r="AA94" s="244" t="str">
        <f t="shared" si="3"/>
        <v/>
      </c>
      <c r="AB94" s="24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x14ac:dyDescent="0.25">
      <c r="A95" s="7">
        <v>83</v>
      </c>
      <c r="B95" s="9" t="s">
        <v>333</v>
      </c>
      <c r="C95" s="13" t="s">
        <v>39</v>
      </c>
      <c r="D95" s="220"/>
      <c r="E95" s="252"/>
      <c r="F95" s="204" t="str">
        <f t="shared" si="2"/>
        <v>N/A</v>
      </c>
      <c r="G95" s="6"/>
      <c r="AA95" s="244" t="str">
        <f t="shared" si="3"/>
        <v/>
      </c>
      <c r="AB95" s="24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ht="30" x14ac:dyDescent="0.25">
      <c r="A96" s="7">
        <v>84</v>
      </c>
      <c r="B96" s="9" t="s">
        <v>334</v>
      </c>
      <c r="C96" s="13" t="s">
        <v>42</v>
      </c>
      <c r="D96" s="220"/>
      <c r="E96" s="252"/>
      <c r="F96" s="204" t="str">
        <f t="shared" si="2"/>
        <v>N/A</v>
      </c>
      <c r="G96" s="6"/>
      <c r="AA96" s="244" t="str">
        <f t="shared" si="3"/>
        <v/>
      </c>
      <c r="AB96" s="24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x14ac:dyDescent="0.25">
      <c r="A97" s="7">
        <v>85</v>
      </c>
      <c r="B97" s="256" t="s">
        <v>335</v>
      </c>
      <c r="C97" s="13" t="s">
        <v>39</v>
      </c>
      <c r="D97" s="220"/>
      <c r="E97" s="252"/>
      <c r="F97" s="204" t="str">
        <f t="shared" si="2"/>
        <v>N/A</v>
      </c>
      <c r="G97" s="6"/>
      <c r="AA97" s="244" t="str">
        <f t="shared" si="3"/>
        <v/>
      </c>
      <c r="AB97" s="24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x14ac:dyDescent="0.25">
      <c r="A98" s="7">
        <v>86</v>
      </c>
      <c r="B98" s="9" t="s">
        <v>336</v>
      </c>
      <c r="C98" s="13" t="s">
        <v>39</v>
      </c>
      <c r="D98" s="220"/>
      <c r="E98" s="252"/>
      <c r="F98" s="204" t="str">
        <f t="shared" si="2"/>
        <v>N/A</v>
      </c>
      <c r="G98" s="6"/>
      <c r="AA98" s="244" t="str">
        <f t="shared" si="3"/>
        <v/>
      </c>
      <c r="AB98" s="24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4" customFormat="1" ht="30" x14ac:dyDescent="0.25">
      <c r="A99" s="7">
        <v>87</v>
      </c>
      <c r="B99" s="9" t="s">
        <v>337</v>
      </c>
      <c r="C99" s="13" t="s">
        <v>39</v>
      </c>
      <c r="D99" s="220"/>
      <c r="E99" s="252"/>
      <c r="F99" s="204" t="str">
        <f t="shared" si="2"/>
        <v>N/A</v>
      </c>
      <c r="G99" s="6"/>
      <c r="AA99" s="244" t="str">
        <f t="shared" si="3"/>
        <v/>
      </c>
      <c r="AB99" s="244"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4" customFormat="1" ht="45" x14ac:dyDescent="0.25">
      <c r="A100" s="7">
        <v>88</v>
      </c>
      <c r="B100" s="204" t="s">
        <v>338</v>
      </c>
      <c r="C100" s="13" t="s">
        <v>42</v>
      </c>
      <c r="D100" s="220"/>
      <c r="E100" s="252"/>
      <c r="F100" s="204" t="str">
        <f t="shared" si="2"/>
        <v>N/A</v>
      </c>
      <c r="G100" s="6"/>
      <c r="AA100" s="244" t="str">
        <f t="shared" si="3"/>
        <v/>
      </c>
      <c r="AB100" s="244"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4" customFormat="1" ht="30" x14ac:dyDescent="0.25">
      <c r="A101" s="7">
        <v>89</v>
      </c>
      <c r="B101" s="9" t="s">
        <v>339</v>
      </c>
      <c r="C101" s="13" t="s">
        <v>39</v>
      </c>
      <c r="D101" s="220"/>
      <c r="E101" s="252"/>
      <c r="F101" s="204" t="str">
        <f t="shared" si="2"/>
        <v>N/A</v>
      </c>
      <c r="G101" s="6"/>
      <c r="AA101" s="244" t="str">
        <f t="shared" si="3"/>
        <v/>
      </c>
      <c r="AB101" s="244"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4" customFormat="1" ht="45" x14ac:dyDescent="0.25">
      <c r="A102" s="7">
        <v>90</v>
      </c>
      <c r="B102" s="246" t="s">
        <v>340</v>
      </c>
      <c r="C102" s="13" t="s">
        <v>42</v>
      </c>
      <c r="D102" s="220"/>
      <c r="E102" s="252"/>
      <c r="F102" s="204" t="str">
        <f t="shared" si="2"/>
        <v>N/A</v>
      </c>
      <c r="G102" s="6"/>
      <c r="AA102" s="244" t="str">
        <f t="shared" si="3"/>
        <v/>
      </c>
      <c r="AB102" s="244"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4" customFormat="1" ht="45" x14ac:dyDescent="0.25">
      <c r="A103" s="7">
        <v>91</v>
      </c>
      <c r="B103" s="9" t="s">
        <v>341</v>
      </c>
      <c r="C103" s="13" t="s">
        <v>42</v>
      </c>
      <c r="D103" s="220"/>
      <c r="E103" s="252"/>
      <c r="F103" s="204" t="str">
        <f t="shared" si="2"/>
        <v>N/A</v>
      </c>
      <c r="G103" s="6"/>
      <c r="AA103" s="244" t="str">
        <f t="shared" si="3"/>
        <v/>
      </c>
      <c r="AB103" s="244"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4" customFormat="1" x14ac:dyDescent="0.25">
      <c r="A104" s="7">
        <v>92</v>
      </c>
      <c r="B104" s="246" t="s">
        <v>342</v>
      </c>
      <c r="C104" s="13" t="s">
        <v>44</v>
      </c>
      <c r="D104" s="220"/>
      <c r="E104" s="252"/>
      <c r="F104" s="204" t="str">
        <f t="shared" si="2"/>
        <v>N/A</v>
      </c>
      <c r="G104" s="6"/>
      <c r="AA104" s="244" t="str">
        <f t="shared" si="3"/>
        <v/>
      </c>
      <c r="AB104" s="244"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4" customFormat="1" x14ac:dyDescent="0.25">
      <c r="A105" s="7">
        <v>93</v>
      </c>
      <c r="B105" s="246" t="s">
        <v>343</v>
      </c>
      <c r="C105" s="13" t="s">
        <v>39</v>
      </c>
      <c r="D105" s="220"/>
      <c r="E105" s="252"/>
      <c r="F105" s="204" t="str">
        <f t="shared" si="2"/>
        <v>N/A</v>
      </c>
      <c r="G105" s="6"/>
      <c r="AA105" s="244" t="str">
        <f t="shared" si="3"/>
        <v/>
      </c>
      <c r="AB105" s="244"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4" customFormat="1" x14ac:dyDescent="0.25">
      <c r="A106" s="7">
        <v>94</v>
      </c>
      <c r="B106" s="246" t="s">
        <v>344</v>
      </c>
      <c r="C106" s="13" t="s">
        <v>39</v>
      </c>
      <c r="D106" s="220"/>
      <c r="E106" s="252"/>
      <c r="F106" s="204" t="str">
        <f t="shared" si="2"/>
        <v>N/A</v>
      </c>
      <c r="G106" s="6"/>
      <c r="AA106" s="244" t="str">
        <f t="shared" si="3"/>
        <v/>
      </c>
      <c r="AB106" s="244"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4" customFormat="1" ht="45" x14ac:dyDescent="0.25">
      <c r="A107" s="7">
        <v>95</v>
      </c>
      <c r="B107" s="9" t="s">
        <v>345</v>
      </c>
      <c r="C107" s="13" t="s">
        <v>39</v>
      </c>
      <c r="D107" s="220"/>
      <c r="E107" s="252"/>
      <c r="F107" s="204" t="str">
        <f t="shared" si="2"/>
        <v>N/A</v>
      </c>
      <c r="G107" s="6"/>
      <c r="AA107" s="244" t="str">
        <f t="shared" si="3"/>
        <v/>
      </c>
      <c r="AB107" s="244"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4" customFormat="1" ht="30" x14ac:dyDescent="0.25">
      <c r="A108" s="7">
        <v>96</v>
      </c>
      <c r="B108" s="9" t="s">
        <v>346</v>
      </c>
      <c r="C108" s="13" t="s">
        <v>39</v>
      </c>
      <c r="D108" s="220"/>
      <c r="E108" s="252"/>
      <c r="F108" s="204" t="str">
        <f t="shared" si="2"/>
        <v>N/A</v>
      </c>
      <c r="G108" s="6"/>
      <c r="AA108" s="244" t="str">
        <f t="shared" si="3"/>
        <v/>
      </c>
      <c r="AB108" s="244"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4" customFormat="1" x14ac:dyDescent="0.25">
      <c r="A109" s="7">
        <v>97</v>
      </c>
      <c r="B109" s="9" t="s">
        <v>347</v>
      </c>
      <c r="C109" s="13" t="s">
        <v>42</v>
      </c>
      <c r="D109" s="220"/>
      <c r="E109" s="252"/>
      <c r="F109" s="204" t="str">
        <f t="shared" si="2"/>
        <v>N/A</v>
      </c>
      <c r="G109" s="6"/>
      <c r="AA109" s="244" t="str">
        <f t="shared" si="3"/>
        <v/>
      </c>
      <c r="AB109" s="244"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4" customFormat="1" ht="30" x14ac:dyDescent="0.25">
      <c r="A110" s="7">
        <v>98</v>
      </c>
      <c r="B110" s="9" t="s">
        <v>348</v>
      </c>
      <c r="C110" s="13" t="s">
        <v>39</v>
      </c>
      <c r="D110" s="220"/>
      <c r="E110" s="252"/>
      <c r="F110" s="204" t="str">
        <f t="shared" si="2"/>
        <v>N/A</v>
      </c>
      <c r="G110" s="6"/>
      <c r="AA110" s="244" t="str">
        <f t="shared" si="3"/>
        <v/>
      </c>
      <c r="AB110" s="244"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4" customFormat="1" x14ac:dyDescent="0.25">
      <c r="A111" s="7">
        <v>99</v>
      </c>
      <c r="B111" s="9" t="s">
        <v>349</v>
      </c>
      <c r="C111" s="13" t="s">
        <v>39</v>
      </c>
      <c r="D111" s="220"/>
      <c r="E111" s="252"/>
      <c r="F111" s="204" t="str">
        <f t="shared" si="2"/>
        <v>N/A</v>
      </c>
      <c r="G111" s="6"/>
      <c r="AA111" s="244" t="str">
        <f t="shared" si="3"/>
        <v/>
      </c>
      <c r="AB111" s="244"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4" customFormat="1" ht="30" x14ac:dyDescent="0.25">
      <c r="A112" s="7">
        <v>100</v>
      </c>
      <c r="B112" s="9" t="s">
        <v>350</v>
      </c>
      <c r="C112" s="13" t="s">
        <v>42</v>
      </c>
      <c r="D112" s="220"/>
      <c r="E112" s="252"/>
      <c r="F112" s="204" t="str">
        <f t="shared" si="2"/>
        <v>N/A</v>
      </c>
      <c r="G112" s="6"/>
      <c r="AA112" s="244" t="str">
        <f t="shared" si="3"/>
        <v/>
      </c>
      <c r="AB112" s="244"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4" customFormat="1" x14ac:dyDescent="0.25">
      <c r="A113" s="7">
        <v>101</v>
      </c>
      <c r="B113" s="250" t="s">
        <v>351</v>
      </c>
      <c r="C113" s="13"/>
      <c r="D113" s="220"/>
      <c r="E113" s="252"/>
      <c r="F113" s="204" t="str">
        <f t="shared" si="2"/>
        <v>N/A</v>
      </c>
      <c r="G113" s="6"/>
      <c r="AA113" s="244" t="str">
        <f t="shared" si="3"/>
        <v/>
      </c>
      <c r="AB113" s="244"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4" customFormat="1" x14ac:dyDescent="0.25">
      <c r="A114" s="7">
        <v>102</v>
      </c>
      <c r="B114" s="9" t="s">
        <v>352</v>
      </c>
      <c r="C114" s="13" t="s">
        <v>44</v>
      </c>
      <c r="D114" s="220"/>
      <c r="E114" s="252"/>
      <c r="F114" s="204" t="str">
        <f t="shared" si="2"/>
        <v>N/A</v>
      </c>
      <c r="G114" s="6"/>
      <c r="AA114" s="244" t="str">
        <f t="shared" si="3"/>
        <v/>
      </c>
      <c r="AB114" s="244"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4" customFormat="1" ht="30" x14ac:dyDescent="0.25">
      <c r="A115" s="7">
        <v>103</v>
      </c>
      <c r="B115" s="9" t="s">
        <v>353</v>
      </c>
      <c r="C115" s="13" t="s">
        <v>39</v>
      </c>
      <c r="D115" s="220"/>
      <c r="E115" s="252"/>
      <c r="F115" s="204" t="str">
        <f t="shared" si="2"/>
        <v>N/A</v>
      </c>
      <c r="G115" s="6"/>
      <c r="AA115" s="244" t="str">
        <f t="shared" si="3"/>
        <v/>
      </c>
      <c r="AB115" s="244"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4" customFormat="1" ht="30" x14ac:dyDescent="0.25">
      <c r="A116" s="7">
        <v>104</v>
      </c>
      <c r="B116" s="9" t="s">
        <v>354</v>
      </c>
      <c r="C116" s="13" t="s">
        <v>44</v>
      </c>
      <c r="D116" s="220"/>
      <c r="E116" s="252"/>
      <c r="F116" s="204" t="str">
        <f t="shared" si="2"/>
        <v>N/A</v>
      </c>
      <c r="G116" s="6"/>
      <c r="AA116" s="244" t="str">
        <f t="shared" si="3"/>
        <v/>
      </c>
      <c r="AB116" s="244"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4" customFormat="1" x14ac:dyDescent="0.25">
      <c r="A117" s="7">
        <v>105</v>
      </c>
      <c r="B117" s="9" t="s">
        <v>355</v>
      </c>
      <c r="C117" s="13" t="s">
        <v>44</v>
      </c>
      <c r="D117" s="220"/>
      <c r="E117" s="252"/>
      <c r="F117" s="204" t="str">
        <f t="shared" si="2"/>
        <v>N/A</v>
      </c>
      <c r="G117" s="6"/>
      <c r="AA117" s="244" t="str">
        <f t="shared" si="3"/>
        <v/>
      </c>
      <c r="AB117" s="244"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sheetData>
  <sheetProtection algorithmName="SHA-512" hashValue="l2WzM0W4P9b5xL3Xexxuun0ciWcVqKcQFkg4EZvLQ5qUqovBz7JbId6anJ7f+IbR5aeB6L5Gj8vViBBrVc9Miw==" saltValue="goAgFCD5e1c2qAko153BrQ==" spinCount="100000" sheet="1" objects="1" scenarios="1" formatCells="0" formatRows="0"/>
  <protectedRanges>
    <protectedRange sqref="D1:G1048576" name="Range1"/>
    <protectedRange sqref="A1" name="Vendor Name"/>
  </protectedRanges>
  <mergeCells count="12">
    <mergeCell ref="B2:G2"/>
    <mergeCell ref="A1:G1"/>
    <mergeCell ref="A11:G11"/>
    <mergeCell ref="A10:C10"/>
    <mergeCell ref="D10:G10"/>
    <mergeCell ref="B3:G3"/>
    <mergeCell ref="B4:G4"/>
    <mergeCell ref="B5:G5"/>
    <mergeCell ref="B6:G6"/>
    <mergeCell ref="B7:G7"/>
    <mergeCell ref="B8:G8"/>
    <mergeCell ref="A9:G9"/>
  </mergeCells>
  <conditionalFormatting sqref="A13:A117 C13:E117 G13:G117">
    <cfRule type="expression" dxfId="129" priority="5">
      <formula>$C13=""</formula>
    </cfRule>
  </conditionalFormatting>
  <conditionalFormatting sqref="B13:B117">
    <cfRule type="expression" dxfId="128" priority="4">
      <formula>$C13=""</formula>
    </cfRule>
  </conditionalFormatting>
  <conditionalFormatting sqref="F13:F117">
    <cfRule type="expression" dxfId="127" priority="3">
      <formula>$C13=""</formula>
    </cfRule>
  </conditionalFormatting>
  <conditionalFormatting sqref="A1:G1">
    <cfRule type="cellIs" dxfId="126" priority="1" operator="equal">
      <formula>"Replace this text with vendor name in the first module."</formula>
    </cfRule>
  </conditionalFormatting>
  <dataValidations count="2">
    <dataValidation allowBlank="1" showErrorMessage="1" sqref="C13:C117"/>
    <dataValidation type="decimal" allowBlank="1" showInputMessage="1" showErrorMessage="1" errorTitle="Invalid Response" error="Please enter number only and inlcude text in comments column." promptTitle="Cost" prompt="Please enter any related cost for specification compliance." sqref="E13:E117">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D13:D117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Panel'!F74&amp;" - "&amp;'Control Panel'!E74</f>
        <v>4.29 - Module 28</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bgyV+ilds0ZH6YoXM0XT4VZNfcWQ+kGzpRyzCtuCLP4EyFbmvnT68jkMDQoJyfBGbobRrF5o+5k8DY+62W3ngQ==" saltValue="FpyMc2SL2FtK3LhVFtOrK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E75C41C-DD72-4CAD-9DA4-E439BE78EED8}">
            <xm:f>D10='Control Panel'!$I$25</xm:f>
            <x14:dxf>
              <font>
                <color rgb="FFFFFF00"/>
              </font>
              <fill>
                <patternFill>
                  <bgColor rgb="FFBF311A"/>
                </patternFill>
              </fill>
            </x14:dxf>
          </x14:cfRule>
          <xm:sqref>D10:G10</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Panel'!F75&amp;" - "&amp;'Control Panel'!E75</f>
        <v>4.30 - Module 29</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q9Mszs+OmIqF2eVpAYjD5+XGHzGWx+Zawcnv9uidLut5Pb1FnJP64ivwPdPwD8EFF+OjJfglgKPe+utpBRukKw==" saltValue="KlVWETeM7NsZXE/CQly+5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04128B90-C763-44EE-A930-C9A191C3B6AF}">
            <xm:f>D10='Control Panel'!$I$25</xm:f>
            <x14:dxf>
              <font>
                <color rgb="FFFFFF00"/>
              </font>
              <fill>
                <patternFill>
                  <bgColor rgb="FFBF311A"/>
                </patternFill>
              </fill>
            </x14:dxf>
          </x14:cfRule>
          <xm:sqref>D10:G10</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Panel'!F76&amp;" - "&amp;'Control Panel'!E76</f>
        <v>4.31 - Module 30</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6FXNOhcgwe3hrXXUT94yEef4cPKANBTrC9byaLJMYqlWluFvKwaFNrvdeN5YyGbF0c/4F5TSm4nR8/N5nEHmw==" saltValue="3Sr7Is48zeeFSmQ271sKi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76C22D3-EC21-44BC-B0E8-6CAD57A721EB}">
            <xm:f>D10='Control Panel'!$I$25</xm:f>
            <x14:dxf>
              <font>
                <color rgb="FFFFFF00"/>
              </font>
              <fill>
                <patternFill>
                  <bgColor rgb="FFBF311A"/>
                </patternFill>
              </fill>
            </x14:dxf>
          </x14:cfRule>
          <xm:sqref>D10:G10</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Panel'!F77&amp;" - "&amp;'Control Panel'!E77</f>
        <v>4.32 - Module 31</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bsngP+Bxn8uKtLFnxxi4xXRJDYosXW9PokAuVnCaUJnh4Upnq6xogxqh2XIO+Onb8LQpLrqPqiVIn0N3MZiAsA==" saltValue="vpuoR0KeN3kL1GmldKDov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F869647E-4A78-4149-ACBA-6544A39498FC}">
            <xm:f>D10='Control Panel'!$I$25</xm:f>
            <x14:dxf>
              <font>
                <color rgb="FFFFFF00"/>
              </font>
              <fill>
                <patternFill>
                  <bgColor rgb="FFBF311A"/>
                </patternFill>
              </fill>
            </x14:dxf>
          </x14:cfRule>
          <xm:sqref>D10:G10</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Panel'!F78&amp;" - "&amp;'Control Panel'!E78</f>
        <v>4.33 - Module 32</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KSlW2b4jazWy4W1vWvQ6qd5Ui68fsaB9umyvMipBXyJtnlDniNzI5Z12wLMMqhYP6nePhF3Qxfn9gbFTy4v7VA==" saltValue="3sg2GL/Qb0PQP25eHcLQW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4E7B2375-47D7-447E-9239-3B3B70B7141F}">
            <xm:f>D10='Control Panel'!$I$25</xm:f>
            <x14:dxf>
              <font>
                <color rgb="FFFFFF00"/>
              </font>
              <fill>
                <patternFill>
                  <bgColor rgb="FFBF311A"/>
                </patternFill>
              </fill>
            </x14:dxf>
          </x14:cfRule>
          <xm:sqref>D10:G10</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Panel'!F79&amp;" - "&amp;'Control Panel'!E79</f>
        <v>4.34 - Module 33</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9Y1on/LfLJ/AtU1Fzl1MQ7jyqCH4Rl7YEBjtMyoCebDzWKjA3Cjb1sYmQjF/1sw+rKnj6Jgt3h7ZCrXHfMGXNw==" saltValue="YwQO+0n83AY5BQWBzIPzG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96DEBFC-1EA0-4F80-A6F6-FA8B0F5A48F7}">
            <xm:f>D10='Control Panel'!$I$25</xm:f>
            <x14:dxf>
              <font>
                <color rgb="FFFFFF00"/>
              </font>
              <fill>
                <patternFill>
                  <bgColor rgb="FFBF311A"/>
                </patternFill>
              </fill>
            </x14:dxf>
          </x14:cfRule>
          <xm:sqref>D10:G10</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Panel'!F80&amp;" - "&amp;'Control Panel'!E80</f>
        <v>4.35 - Module 34</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gkRyTetn0/c12A8ABYdHB6NEt8cF7vcJPNexHFFi8aEK4pesLBWejgrWOnNomVxwfa44VIGsX73WhvsO/DPwnQ==" saltValue="JinCBvj0PQWSjj3jvGcJi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2C1249C0-F456-438A-AF2B-4BB270520713}">
            <xm:f>D10='Control Panel'!$I$25</xm:f>
            <x14:dxf>
              <font>
                <color rgb="FFFFFF00"/>
              </font>
              <fill>
                <patternFill>
                  <bgColor rgb="FFBF311A"/>
                </patternFill>
              </fill>
            </x14:dxf>
          </x14:cfRule>
          <xm:sqref>D10:G10</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Panel'!F81&amp;" - "&amp;'Control Panel'!E81</f>
        <v>4.36 - Module 35</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aCKwWQFnumQjfUMHtvGymrgulKDu501dAf3faeeBIIfRi6JzfNcRCAPmQKrXRfrjLt7XfyzgWTvCjeG3aSYWPA==" saltValue="MhJhyyDm1QGco0ucfGDM2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5152151-4035-4A0B-847B-FA0690BDBE65}">
            <xm:f>D10='Control Panel'!$I$25</xm:f>
            <x14:dxf>
              <font>
                <color rgb="FFFFFF00"/>
              </font>
              <fill>
                <patternFill>
                  <bgColor rgb="FFBF311A"/>
                </patternFill>
              </fill>
            </x14:dxf>
          </x14:cfRule>
          <xm:sqref>D10:G10</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Panel'!F82&amp;" - "&amp;'Control Panel'!E82</f>
        <v>4.37 - Module 36</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iWoi41Bph0uLwuaRmb03T9XqfjjEWZ7nsr1wKAFuNZSqE/4Y1TmkE9+QL41qsm4TofD6l5vdrpTjtoWF2mj5HQ==" saltValue="JiD+wca2Iy31ke6Sfw60K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5CC30EC-0391-4EE9-AFC5-DEC96121B410}">
            <xm:f>D10='Control Panel'!$I$25</xm:f>
            <x14:dxf>
              <font>
                <color rgb="FFFFFF00"/>
              </font>
              <fill>
                <patternFill>
                  <bgColor rgb="FFBF311A"/>
                </patternFill>
              </fill>
            </x14:dxf>
          </x14:cfRule>
          <xm:sqref>D10:G10</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Panel'!F83&amp;" - "&amp;'Control Panel'!E83</f>
        <v>4.38 - Module 37</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kMqc1u+usp+AeZI3japDVHXs3RUTPBVWMBlT5+eKqDwkwY0l/dYFS58iHO4riuYDyjvtVV2xPmdfUI6GRYm4g==" saltValue="k2tARv3BMNECguk2G20We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E919966-1D7F-4ACE-A633-C912A9F0D7E5}">
            <xm:f>D10='Control Panel'!$I$25</xm:f>
            <x14:dxf>
              <font>
                <color rgb="FFFFFF00"/>
              </font>
              <fill>
                <patternFill>
                  <bgColor rgb="FFBF311A"/>
                </patternFill>
              </fill>
            </x14:dxf>
          </x14:cfRule>
          <xm:sqref>D10:G10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02"/>
  <sheetViews>
    <sheetView showGridLines="0" showRowColHeaders="0" zoomScaleNormal="10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tr">
        <f>'Account Management'!A2</f>
        <v>Code</v>
      </c>
      <c r="B2" s="426" t="str">
        <f>'Account Management'!B2</f>
        <v>Availability Definition</v>
      </c>
      <c r="C2" s="426">
        <f>'Account Management'!C2</f>
        <v>0</v>
      </c>
      <c r="D2" s="426">
        <f>'Account Management'!D2</f>
        <v>0</v>
      </c>
      <c r="E2" s="426">
        <f>'Account Management'!E2</f>
        <v>0</v>
      </c>
      <c r="F2" s="426"/>
      <c r="G2" s="426">
        <f>'Account Management'!G2</f>
        <v>0</v>
      </c>
      <c r="AB2" s="2" t="s">
        <v>243</v>
      </c>
      <c r="AC2" s="2">
        <f>SUBTOTAL(3,A13:A102)</f>
        <v>90</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Panel'!F48&amp;" - "&amp;'Control Panel'!E48</f>
        <v>4.3 - Billing</v>
      </c>
      <c r="B10" s="429"/>
      <c r="C10" s="429"/>
      <c r="D10" s="430" t="str">
        <f>A9</f>
        <v>Replace this text with the primary product name(s) which satisfy requirements.</v>
      </c>
      <c r="E10" s="430"/>
      <c r="F10" s="430"/>
      <c r="G10" s="430"/>
    </row>
    <row r="11" spans="1:35" ht="15" customHeight="1" x14ac:dyDescent="0.25">
      <c r="A11" s="428" t="s">
        <v>356</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357</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246" t="s">
        <v>358</v>
      </c>
      <c r="C14" s="13" t="s">
        <v>39</v>
      </c>
      <c r="D14" s="7"/>
      <c r="E14" s="251"/>
      <c r="F14" s="204" t="str">
        <f t="shared" ref="F14:F77" si="0">IF($D$10=$A$9,"N/A",$D$10)</f>
        <v>N/A</v>
      </c>
      <c r="G14" s="9"/>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46" t="s">
        <v>359</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45" x14ac:dyDescent="0.25">
      <c r="A16" s="7">
        <v>4</v>
      </c>
      <c r="B16" s="9" t="s">
        <v>360</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ht="30" x14ac:dyDescent="0.25">
      <c r="A17" s="7">
        <v>5</v>
      </c>
      <c r="B17" s="9" t="s">
        <v>361</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ht="30" x14ac:dyDescent="0.25">
      <c r="A18" s="7">
        <v>6</v>
      </c>
      <c r="B18" s="246" t="s">
        <v>362</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ht="30" x14ac:dyDescent="0.25">
      <c r="A19" s="7">
        <v>7</v>
      </c>
      <c r="B19" s="9" t="s">
        <v>363</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9" t="s">
        <v>364</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ht="45" x14ac:dyDescent="0.25">
      <c r="A21" s="7">
        <v>9</v>
      </c>
      <c r="B21" s="9" t="s">
        <v>365</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30" x14ac:dyDescent="0.25">
      <c r="A22" s="7">
        <v>10</v>
      </c>
      <c r="B22" s="9" t="s">
        <v>366</v>
      </c>
      <c r="C22" s="13" t="s">
        <v>42</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30" x14ac:dyDescent="0.25">
      <c r="A23" s="7">
        <v>11</v>
      </c>
      <c r="B23" s="9" t="s">
        <v>367</v>
      </c>
      <c r="C23" s="13"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0" x14ac:dyDescent="0.25">
      <c r="A24" s="7">
        <v>12</v>
      </c>
      <c r="B24" s="9" t="s">
        <v>368</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60" x14ac:dyDescent="0.25">
      <c r="A25" s="7">
        <v>13</v>
      </c>
      <c r="B25" s="9" t="s">
        <v>369</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60" x14ac:dyDescent="0.25">
      <c r="A26" s="7">
        <v>14</v>
      </c>
      <c r="B26" s="9" t="s">
        <v>370</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9" t="s">
        <v>371</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ht="30" x14ac:dyDescent="0.25">
      <c r="A28" s="7">
        <v>16</v>
      </c>
      <c r="B28" s="9" t="s">
        <v>372</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30" x14ac:dyDescent="0.25">
      <c r="A29" s="7">
        <v>17</v>
      </c>
      <c r="B29" s="204" t="s">
        <v>373</v>
      </c>
      <c r="C29" s="13" t="s">
        <v>44</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246" t="s">
        <v>374</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45" x14ac:dyDescent="0.25">
      <c r="A31" s="7">
        <v>19</v>
      </c>
      <c r="B31" s="9" t="s">
        <v>375</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x14ac:dyDescent="0.25">
      <c r="A32" s="7">
        <v>20</v>
      </c>
      <c r="B32" s="9" t="s">
        <v>376</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377</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ht="30" x14ac:dyDescent="0.25">
      <c r="A34" s="7">
        <v>22</v>
      </c>
      <c r="B34" s="9" t="s">
        <v>378</v>
      </c>
      <c r="C34" s="13" t="s">
        <v>45</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x14ac:dyDescent="0.25">
      <c r="A35" s="7">
        <v>23</v>
      </c>
      <c r="B35" s="257" t="s">
        <v>379</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x14ac:dyDescent="0.25">
      <c r="A36" s="7">
        <v>24</v>
      </c>
      <c r="B36" s="257" t="s">
        <v>380</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257" t="s">
        <v>381</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30" x14ac:dyDescent="0.25">
      <c r="A38" s="7">
        <v>26</v>
      </c>
      <c r="B38" s="9" t="s">
        <v>382</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45" x14ac:dyDescent="0.25">
      <c r="A39" s="7">
        <v>27</v>
      </c>
      <c r="B39" s="9" t="s">
        <v>383</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30" x14ac:dyDescent="0.25">
      <c r="A40" s="7">
        <v>28</v>
      </c>
      <c r="B40" s="9" t="s">
        <v>384</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9" t="s">
        <v>385</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45" x14ac:dyDescent="0.25">
      <c r="A42" s="7">
        <v>30</v>
      </c>
      <c r="B42" s="9" t="s">
        <v>386</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30" x14ac:dyDescent="0.25">
      <c r="A43" s="7">
        <v>31</v>
      </c>
      <c r="B43" s="9" t="s">
        <v>387</v>
      </c>
      <c r="C43" s="13" t="s">
        <v>42</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45" x14ac:dyDescent="0.25">
      <c r="A44" s="7">
        <v>32</v>
      </c>
      <c r="B44" s="246" t="s">
        <v>388</v>
      </c>
      <c r="C44" s="13" t="s">
        <v>42</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30" x14ac:dyDescent="0.25">
      <c r="A45" s="7">
        <v>33</v>
      </c>
      <c r="B45" s="9" t="s">
        <v>389</v>
      </c>
      <c r="C45" s="13" t="s">
        <v>42</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ht="30" x14ac:dyDescent="0.25">
      <c r="A46" s="7">
        <v>34</v>
      </c>
      <c r="B46" s="9" t="s">
        <v>390</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249" t="s">
        <v>391</v>
      </c>
      <c r="C47" s="13"/>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30" x14ac:dyDescent="0.25">
      <c r="A48" s="7">
        <v>36</v>
      </c>
      <c r="B48" s="246" t="s">
        <v>392</v>
      </c>
      <c r="C48" s="13"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9" t="s">
        <v>393</v>
      </c>
      <c r="C49" s="13" t="s">
        <v>44</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30" x14ac:dyDescent="0.25">
      <c r="A50" s="7">
        <v>38</v>
      </c>
      <c r="B50" s="246" t="s">
        <v>394</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ht="30" x14ac:dyDescent="0.25">
      <c r="A51" s="7">
        <v>39</v>
      </c>
      <c r="B51" s="9" t="s">
        <v>395</v>
      </c>
      <c r="C51" s="13"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30" x14ac:dyDescent="0.25">
      <c r="A52" s="7">
        <v>40</v>
      </c>
      <c r="B52" s="9" t="s">
        <v>396</v>
      </c>
      <c r="C52" s="13" t="s">
        <v>45</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ht="45" x14ac:dyDescent="0.25">
      <c r="A53" s="7">
        <v>41</v>
      </c>
      <c r="B53" s="257" t="s">
        <v>397</v>
      </c>
      <c r="C53" s="13"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ht="45" x14ac:dyDescent="0.25">
      <c r="A54" s="7">
        <v>42</v>
      </c>
      <c r="B54" s="257" t="s">
        <v>398</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90" x14ac:dyDescent="0.25">
      <c r="A55" s="7">
        <v>43</v>
      </c>
      <c r="B55" s="257" t="s">
        <v>399</v>
      </c>
      <c r="C55" s="13"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ht="30" x14ac:dyDescent="0.25">
      <c r="A56" s="7">
        <v>44</v>
      </c>
      <c r="B56" s="257" t="s">
        <v>400</v>
      </c>
      <c r="C56" s="13" t="s">
        <v>39</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ht="30" x14ac:dyDescent="0.25">
      <c r="A57" s="7">
        <v>45</v>
      </c>
      <c r="B57" s="257" t="s">
        <v>401</v>
      </c>
      <c r="C57" s="13" t="s">
        <v>39</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ht="30" x14ac:dyDescent="0.25">
      <c r="A58" s="7">
        <v>46</v>
      </c>
      <c r="B58" s="204" t="s">
        <v>402</v>
      </c>
      <c r="C58" s="13"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x14ac:dyDescent="0.25">
      <c r="A59" s="7">
        <v>47</v>
      </c>
      <c r="B59" s="9" t="s">
        <v>403</v>
      </c>
      <c r="C59" s="13"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ht="30" x14ac:dyDescent="0.25">
      <c r="A60" s="7">
        <v>48</v>
      </c>
      <c r="B60" s="246" t="s">
        <v>404</v>
      </c>
      <c r="C60" s="13" t="s">
        <v>39</v>
      </c>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ht="30" x14ac:dyDescent="0.25">
      <c r="A61" s="7">
        <v>49</v>
      </c>
      <c r="B61" s="9" t="s">
        <v>405</v>
      </c>
      <c r="C61" s="13" t="s">
        <v>39</v>
      </c>
      <c r="D61" s="220"/>
      <c r="E61" s="252"/>
      <c r="F61" s="204"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ht="30" x14ac:dyDescent="0.25">
      <c r="A62" s="7">
        <v>50</v>
      </c>
      <c r="B62" s="9" t="s">
        <v>406</v>
      </c>
      <c r="C62" s="13" t="s">
        <v>39</v>
      </c>
      <c r="D62" s="220"/>
      <c r="E62" s="252"/>
      <c r="F62" s="204"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x14ac:dyDescent="0.25">
      <c r="A63" s="7">
        <v>51</v>
      </c>
      <c r="B63" s="249" t="s">
        <v>407</v>
      </c>
      <c r="C63" s="13"/>
      <c r="D63" s="220"/>
      <c r="E63" s="252"/>
      <c r="F63" s="204"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ht="60" x14ac:dyDescent="0.25">
      <c r="A64" s="7">
        <v>52</v>
      </c>
      <c r="B64" s="9" t="s">
        <v>408</v>
      </c>
      <c r="C64" s="13" t="s">
        <v>39</v>
      </c>
      <c r="D64" s="220"/>
      <c r="E64" s="252"/>
      <c r="F64" s="204"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x14ac:dyDescent="0.25">
      <c r="A65" s="7">
        <v>53</v>
      </c>
      <c r="B65" s="9" t="s">
        <v>409</v>
      </c>
      <c r="C65" s="13" t="s">
        <v>39</v>
      </c>
      <c r="D65" s="220"/>
      <c r="E65" s="252"/>
      <c r="F65" s="204"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x14ac:dyDescent="0.25">
      <c r="A66" s="7">
        <v>54</v>
      </c>
      <c r="B66" s="204" t="s">
        <v>410</v>
      </c>
      <c r="C66" s="13" t="s">
        <v>39</v>
      </c>
      <c r="D66" s="220"/>
      <c r="E66" s="252"/>
      <c r="F66" s="204"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ht="30" x14ac:dyDescent="0.25">
      <c r="A67" s="7">
        <v>55</v>
      </c>
      <c r="B67" s="204" t="s">
        <v>411</v>
      </c>
      <c r="C67" s="13" t="s">
        <v>39</v>
      </c>
      <c r="D67" s="220"/>
      <c r="E67" s="252"/>
      <c r="F67" s="204"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ht="30" x14ac:dyDescent="0.25">
      <c r="A68" s="7">
        <v>56</v>
      </c>
      <c r="B68" s="9" t="s">
        <v>412</v>
      </c>
      <c r="C68" s="13" t="s">
        <v>42</v>
      </c>
      <c r="D68" s="220"/>
      <c r="E68" s="252"/>
      <c r="F68" s="204"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ht="30" x14ac:dyDescent="0.25">
      <c r="A69" s="7">
        <v>57</v>
      </c>
      <c r="B69" s="9" t="s">
        <v>413</v>
      </c>
      <c r="C69" s="13" t="s">
        <v>42</v>
      </c>
      <c r="D69" s="220"/>
      <c r="E69" s="252"/>
      <c r="F69" s="204"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249" t="s">
        <v>414</v>
      </c>
      <c r="C70" s="13"/>
      <c r="D70" s="220"/>
      <c r="E70" s="252"/>
      <c r="F70" s="204"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ht="30" x14ac:dyDescent="0.25">
      <c r="A71" s="7">
        <v>59</v>
      </c>
      <c r="B71" s="246" t="s">
        <v>415</v>
      </c>
      <c r="C71" s="13" t="s">
        <v>39</v>
      </c>
      <c r="D71" s="220"/>
      <c r="E71" s="252"/>
      <c r="F71" s="204"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ht="30" x14ac:dyDescent="0.25">
      <c r="A72" s="7">
        <v>60</v>
      </c>
      <c r="B72" s="246" t="s">
        <v>416</v>
      </c>
      <c r="C72" s="13" t="s">
        <v>39</v>
      </c>
      <c r="D72" s="220"/>
      <c r="E72" s="252"/>
      <c r="F72" s="204"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ht="45" x14ac:dyDescent="0.25">
      <c r="A73" s="7">
        <v>61</v>
      </c>
      <c r="B73" s="246" t="s">
        <v>417</v>
      </c>
      <c r="C73" s="13" t="s">
        <v>39</v>
      </c>
      <c r="D73" s="220"/>
      <c r="E73" s="252"/>
      <c r="F73" s="204"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ht="30" x14ac:dyDescent="0.25">
      <c r="A74" s="7">
        <v>62</v>
      </c>
      <c r="B74" s="246" t="s">
        <v>418</v>
      </c>
      <c r="C74" s="13" t="s">
        <v>39</v>
      </c>
      <c r="D74" s="220"/>
      <c r="E74" s="252"/>
      <c r="F74" s="204"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ht="45" x14ac:dyDescent="0.25">
      <c r="A75" s="7">
        <v>63</v>
      </c>
      <c r="B75" s="9" t="s">
        <v>419</v>
      </c>
      <c r="C75" s="13" t="s">
        <v>39</v>
      </c>
      <c r="D75" s="220"/>
      <c r="E75" s="252"/>
      <c r="F75" s="204"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ht="45" x14ac:dyDescent="0.25">
      <c r="A76" s="7">
        <v>64</v>
      </c>
      <c r="B76" s="9" t="s">
        <v>420</v>
      </c>
      <c r="C76" s="13" t="s">
        <v>39</v>
      </c>
      <c r="D76" s="220"/>
      <c r="E76" s="252"/>
      <c r="F76" s="204"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x14ac:dyDescent="0.25">
      <c r="A77" s="7">
        <v>65</v>
      </c>
      <c r="B77" s="246" t="s">
        <v>421</v>
      </c>
      <c r="C77" s="13" t="s">
        <v>39</v>
      </c>
      <c r="D77" s="220"/>
      <c r="E77" s="252"/>
      <c r="F77" s="204"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ht="30" x14ac:dyDescent="0.25">
      <c r="A78" s="7">
        <v>66</v>
      </c>
      <c r="B78" s="246" t="s">
        <v>422</v>
      </c>
      <c r="C78" s="13" t="s">
        <v>39</v>
      </c>
      <c r="D78" s="220"/>
      <c r="E78" s="252"/>
      <c r="F78" s="204" t="str">
        <f t="shared" ref="F78:F102" si="2">IF($D$10=$A$9,"N/A",$D$10)</f>
        <v>N/A</v>
      </c>
      <c r="G78" s="6"/>
      <c r="AA78" s="14" t="str">
        <f t="shared" ref="AA78:AA102"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ht="30" x14ac:dyDescent="0.25">
      <c r="A79" s="7">
        <v>67</v>
      </c>
      <c r="B79" s="9" t="s">
        <v>423</v>
      </c>
      <c r="C79" s="13" t="s">
        <v>39</v>
      </c>
      <c r="D79" s="220"/>
      <c r="E79" s="252"/>
      <c r="F79" s="204"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ht="30" x14ac:dyDescent="0.25">
      <c r="A80" s="7">
        <v>68</v>
      </c>
      <c r="B80" s="9" t="s">
        <v>424</v>
      </c>
      <c r="C80" s="13" t="s">
        <v>45</v>
      </c>
      <c r="D80" s="220"/>
      <c r="E80" s="252"/>
      <c r="F80" s="204"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257" t="s">
        <v>425</v>
      </c>
      <c r="C81" s="13" t="s">
        <v>39</v>
      </c>
      <c r="D81" s="220"/>
      <c r="E81" s="252"/>
      <c r="F81" s="204"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257" t="s">
        <v>426</v>
      </c>
      <c r="C82" s="13" t="s">
        <v>39</v>
      </c>
      <c r="D82" s="220"/>
      <c r="E82" s="252"/>
      <c r="F82" s="204" t="str">
        <f t="shared" si="2"/>
        <v>N/A</v>
      </c>
      <c r="G82" s="6"/>
      <c r="AA82" s="14" t="str">
        <f t="shared" si="3"/>
        <v/>
      </c>
      <c r="AB82" s="1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ht="30" x14ac:dyDescent="0.25">
      <c r="A83" s="7">
        <v>71</v>
      </c>
      <c r="B83" s="9" t="s">
        <v>427</v>
      </c>
      <c r="C83" s="13" t="s">
        <v>39</v>
      </c>
      <c r="D83" s="220"/>
      <c r="E83" s="252"/>
      <c r="F83" s="204" t="str">
        <f t="shared" si="2"/>
        <v>N/A</v>
      </c>
      <c r="G83" s="6"/>
      <c r="AA83" s="14" t="str">
        <f t="shared" si="3"/>
        <v/>
      </c>
      <c r="AB83" s="1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ht="30" x14ac:dyDescent="0.25">
      <c r="A84" s="7">
        <v>72</v>
      </c>
      <c r="B84" s="9" t="s">
        <v>428</v>
      </c>
      <c r="C84" s="13" t="s">
        <v>39</v>
      </c>
      <c r="D84" s="220"/>
      <c r="E84" s="252"/>
      <c r="F84" s="204" t="str">
        <f t="shared" si="2"/>
        <v>N/A</v>
      </c>
      <c r="G84" s="6"/>
      <c r="AA84" s="14" t="str">
        <f t="shared" si="3"/>
        <v/>
      </c>
      <c r="AB84" s="1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ht="30" x14ac:dyDescent="0.25">
      <c r="A85" s="7">
        <v>73</v>
      </c>
      <c r="B85" s="9" t="s">
        <v>429</v>
      </c>
      <c r="C85" s="13" t="s">
        <v>39</v>
      </c>
      <c r="D85" s="220"/>
      <c r="E85" s="252"/>
      <c r="F85" s="204" t="str">
        <f t="shared" si="2"/>
        <v>N/A</v>
      </c>
      <c r="G85" s="6"/>
      <c r="AA85" s="14" t="str">
        <f t="shared" si="3"/>
        <v/>
      </c>
      <c r="AB85" s="1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ht="30" x14ac:dyDescent="0.25">
      <c r="A86" s="7">
        <v>74</v>
      </c>
      <c r="B86" s="9" t="s">
        <v>430</v>
      </c>
      <c r="C86" s="13" t="s">
        <v>39</v>
      </c>
      <c r="D86" s="220"/>
      <c r="E86" s="252"/>
      <c r="F86" s="204" t="str">
        <f t="shared" si="2"/>
        <v>N/A</v>
      </c>
      <c r="G86" s="6"/>
      <c r="AA86" s="14" t="str">
        <f t="shared" si="3"/>
        <v/>
      </c>
      <c r="AB86" s="1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ht="30" x14ac:dyDescent="0.25">
      <c r="A87" s="7">
        <v>75</v>
      </c>
      <c r="B87" s="9" t="s">
        <v>431</v>
      </c>
      <c r="C87" s="13" t="s">
        <v>39</v>
      </c>
      <c r="D87" s="220"/>
      <c r="E87" s="252"/>
      <c r="F87" s="204" t="str">
        <f t="shared" si="2"/>
        <v>N/A</v>
      </c>
      <c r="G87" s="6"/>
      <c r="AA87" s="14" t="str">
        <f t="shared" si="3"/>
        <v/>
      </c>
      <c r="AB87" s="1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ht="30" x14ac:dyDescent="0.25">
      <c r="A88" s="7">
        <v>76</v>
      </c>
      <c r="B88" s="246" t="s">
        <v>432</v>
      </c>
      <c r="C88" s="13" t="s">
        <v>39</v>
      </c>
      <c r="D88" s="220"/>
      <c r="E88" s="252"/>
      <c r="F88" s="204" t="str">
        <f t="shared" si="2"/>
        <v>N/A</v>
      </c>
      <c r="G88" s="6"/>
      <c r="AA88" s="14" t="str">
        <f t="shared" si="3"/>
        <v/>
      </c>
      <c r="AB88" s="1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x14ac:dyDescent="0.25">
      <c r="A89" s="7">
        <v>77</v>
      </c>
      <c r="B89" s="9" t="s">
        <v>433</v>
      </c>
      <c r="C89" s="13" t="s">
        <v>39</v>
      </c>
      <c r="D89" s="220"/>
      <c r="E89" s="252"/>
      <c r="F89" s="204" t="str">
        <f t="shared" si="2"/>
        <v>N/A</v>
      </c>
      <c r="G89" s="6"/>
      <c r="AA89" s="14" t="str">
        <f t="shared" si="3"/>
        <v/>
      </c>
      <c r="AB89" s="1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ht="60" x14ac:dyDescent="0.25">
      <c r="A90" s="7">
        <v>78</v>
      </c>
      <c r="B90" s="9" t="s">
        <v>434</v>
      </c>
      <c r="C90" s="13" t="s">
        <v>39</v>
      </c>
      <c r="D90" s="220"/>
      <c r="E90" s="252"/>
      <c r="F90" s="204" t="str">
        <f t="shared" si="2"/>
        <v>N/A</v>
      </c>
      <c r="G90" s="6"/>
      <c r="AA90" s="14" t="str">
        <f t="shared" si="3"/>
        <v/>
      </c>
      <c r="AB90" s="1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ht="45" x14ac:dyDescent="0.25">
      <c r="A91" s="7">
        <v>79</v>
      </c>
      <c r="B91" s="9" t="s">
        <v>435</v>
      </c>
      <c r="C91" s="13" t="s">
        <v>39</v>
      </c>
      <c r="D91" s="220"/>
      <c r="E91" s="252"/>
      <c r="F91" s="204" t="str">
        <f t="shared" si="2"/>
        <v>N/A</v>
      </c>
      <c r="G91" s="6"/>
      <c r="AA91" s="14" t="str">
        <f t="shared" si="3"/>
        <v/>
      </c>
      <c r="AB91" s="1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ht="30" x14ac:dyDescent="0.25">
      <c r="A92" s="7">
        <v>80</v>
      </c>
      <c r="B92" s="9" t="s">
        <v>436</v>
      </c>
      <c r="C92" s="13" t="s">
        <v>39</v>
      </c>
      <c r="D92" s="220"/>
      <c r="E92" s="252"/>
      <c r="F92" s="204" t="str">
        <f t="shared" si="2"/>
        <v>N/A</v>
      </c>
      <c r="G92" s="6"/>
      <c r="AA92" s="14" t="str">
        <f t="shared" si="3"/>
        <v/>
      </c>
      <c r="AB92" s="1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ht="30" x14ac:dyDescent="0.25">
      <c r="A93" s="7">
        <v>81</v>
      </c>
      <c r="B93" s="9" t="s">
        <v>437</v>
      </c>
      <c r="C93" s="13" t="s">
        <v>39</v>
      </c>
      <c r="D93" s="220"/>
      <c r="E93" s="252"/>
      <c r="F93" s="204" t="str">
        <f t="shared" si="2"/>
        <v>N/A</v>
      </c>
      <c r="G93" s="6"/>
      <c r="AA93" s="14" t="str">
        <f t="shared" si="3"/>
        <v/>
      </c>
      <c r="AB93" s="1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ht="45" x14ac:dyDescent="0.25">
      <c r="A94" s="7">
        <v>82</v>
      </c>
      <c r="B94" s="9" t="s">
        <v>438</v>
      </c>
      <c r="C94" s="13" t="s">
        <v>39</v>
      </c>
      <c r="D94" s="220"/>
      <c r="E94" s="252"/>
      <c r="F94" s="204" t="str">
        <f t="shared" si="2"/>
        <v>N/A</v>
      </c>
      <c r="G94" s="6"/>
      <c r="AA94" s="14" t="str">
        <f t="shared" si="3"/>
        <v/>
      </c>
      <c r="AB94" s="1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ht="30" x14ac:dyDescent="0.25">
      <c r="A95" s="7">
        <v>83</v>
      </c>
      <c r="B95" s="9" t="s">
        <v>439</v>
      </c>
      <c r="C95" s="13" t="s">
        <v>44</v>
      </c>
      <c r="D95" s="220"/>
      <c r="E95" s="252"/>
      <c r="F95" s="204" t="str">
        <f t="shared" si="2"/>
        <v>N/A</v>
      </c>
      <c r="G95" s="6"/>
      <c r="AA95" s="14" t="str">
        <f t="shared" si="3"/>
        <v/>
      </c>
      <c r="AB95" s="1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ht="30" x14ac:dyDescent="0.25">
      <c r="A96" s="7">
        <v>84</v>
      </c>
      <c r="B96" s="9" t="s">
        <v>440</v>
      </c>
      <c r="C96" s="13" t="s">
        <v>39</v>
      </c>
      <c r="D96" s="220"/>
      <c r="E96" s="252"/>
      <c r="F96" s="204" t="str">
        <f t="shared" si="2"/>
        <v>N/A</v>
      </c>
      <c r="G96" s="6"/>
      <c r="AA96" s="14" t="str">
        <f t="shared" si="3"/>
        <v/>
      </c>
      <c r="AB96" s="1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ht="30" x14ac:dyDescent="0.25">
      <c r="A97" s="7">
        <v>85</v>
      </c>
      <c r="B97" s="9" t="s">
        <v>441</v>
      </c>
      <c r="C97" s="13" t="s">
        <v>39</v>
      </c>
      <c r="D97" s="220"/>
      <c r="E97" s="252"/>
      <c r="F97" s="204" t="str">
        <f t="shared" si="2"/>
        <v>N/A</v>
      </c>
      <c r="G97" s="6"/>
      <c r="AA97" s="14" t="str">
        <f t="shared" si="3"/>
        <v/>
      </c>
      <c r="AB97" s="1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ht="30" x14ac:dyDescent="0.25">
      <c r="A98" s="7">
        <v>86</v>
      </c>
      <c r="B98" s="9" t="s">
        <v>442</v>
      </c>
      <c r="C98" s="13" t="s">
        <v>39</v>
      </c>
      <c r="D98" s="220"/>
      <c r="E98" s="252"/>
      <c r="F98" s="204" t="str">
        <f t="shared" si="2"/>
        <v>N/A</v>
      </c>
      <c r="G98" s="6"/>
      <c r="AA98" s="14" t="str">
        <f t="shared" si="3"/>
        <v/>
      </c>
      <c r="AB98" s="1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4" customFormat="1" x14ac:dyDescent="0.25">
      <c r="A99" s="7">
        <v>87</v>
      </c>
      <c r="B99" s="9" t="s">
        <v>443</v>
      </c>
      <c r="C99" s="13" t="s">
        <v>39</v>
      </c>
      <c r="D99" s="220"/>
      <c r="E99" s="252"/>
      <c r="F99" s="204" t="str">
        <f t="shared" si="2"/>
        <v>N/A</v>
      </c>
      <c r="G99" s="6"/>
      <c r="AA99" s="14" t="str">
        <f t="shared" si="3"/>
        <v/>
      </c>
      <c r="AB99" s="14"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4" customFormat="1" x14ac:dyDescent="0.25">
      <c r="A100" s="7">
        <v>88</v>
      </c>
      <c r="B100" s="249" t="s">
        <v>444</v>
      </c>
      <c r="C100" s="13"/>
      <c r="D100" s="220"/>
      <c r="E100" s="252"/>
      <c r="F100" s="204" t="str">
        <f t="shared" si="2"/>
        <v>N/A</v>
      </c>
      <c r="G100" s="6"/>
      <c r="AA100" s="14" t="str">
        <f t="shared" si="3"/>
        <v/>
      </c>
      <c r="AB100" s="14"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4" customFormat="1" ht="30" x14ac:dyDescent="0.25">
      <c r="A101" s="7">
        <v>89</v>
      </c>
      <c r="B101" s="9" t="s">
        <v>445</v>
      </c>
      <c r="C101" s="13" t="s">
        <v>39</v>
      </c>
      <c r="D101" s="220"/>
      <c r="E101" s="252"/>
      <c r="F101" s="204" t="str">
        <f t="shared" si="2"/>
        <v>N/A</v>
      </c>
      <c r="G101" s="6"/>
      <c r="AA101" s="14" t="str">
        <f t="shared" si="3"/>
        <v/>
      </c>
      <c r="AB101" s="14"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4" customFormat="1" ht="30" x14ac:dyDescent="0.25">
      <c r="A102" s="7">
        <v>90</v>
      </c>
      <c r="B102" s="9" t="s">
        <v>446</v>
      </c>
      <c r="C102" s="13" t="s">
        <v>39</v>
      </c>
      <c r="D102" s="220"/>
      <c r="E102" s="252"/>
      <c r="F102" s="204" t="str">
        <f t="shared" si="2"/>
        <v>N/A</v>
      </c>
      <c r="G102" s="6"/>
      <c r="AA102" s="14" t="str">
        <f t="shared" si="3"/>
        <v/>
      </c>
      <c r="AB102" s="14"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sheetData>
  <sheetProtection algorithmName="SHA-512" hashValue="EP0d7OizctlKihkR6UYL17FVXdN6li6n6UO27ahYUoE0Z+AsKmmfHTjmhek9unVyXC4nOPnbkUNdIIh+5TJCcQ==" saltValue="X3nhLlPAzssJ/yMAD0bLv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102 C13:E102 G13:G102">
    <cfRule type="expression" dxfId="124" priority="5">
      <formula>$C13=""</formula>
    </cfRule>
  </conditionalFormatting>
  <conditionalFormatting sqref="B13:B102">
    <cfRule type="expression" dxfId="123" priority="4">
      <formula>$C13=""</formula>
    </cfRule>
  </conditionalFormatting>
  <conditionalFormatting sqref="F13:F102">
    <cfRule type="expression" dxfId="122" priority="3">
      <formula>$C13=""</formula>
    </cfRule>
  </conditionalFormatting>
  <conditionalFormatting sqref="A1:G1">
    <cfRule type="cellIs" dxfId="121"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102">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D13:D102</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Panel'!F84&amp;" - "&amp;'Control Panel'!E84</f>
        <v>4.39 - Module 38</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8iC3XmFdrvKwD0Z5U6Y+NIqKrARM6EUcTC6wtW2OXQqb63zh54LN5L9KHOvxsLrZTcCwVOUZWAh9JOK7XMkmTg==" saltValue="ORL+Yh29iHTSkTHYDpqO/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597FBE9F-78DE-4626-92BD-F00E2BB51C57}">
            <xm:f>D10='Control Panel'!$I$25</xm:f>
            <x14:dxf>
              <font>
                <color rgb="FFFFFF00"/>
              </font>
              <fill>
                <patternFill>
                  <bgColor rgb="FFBF311A"/>
                </patternFill>
              </fill>
            </x14:dxf>
          </x14:cfRule>
          <xm:sqref>D10:G10</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Panel'!F85&amp;" - "&amp;'Control Panel'!E85</f>
        <v>4.40 - Module 39</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qOtf/mqafiiTw4L/OCb/nJuqYu85XFjhT+kvhQ6YIIF/Yq9F+0vlBLA4ymPlIC4OITDINTg0XOpWO1jygpT8Cw==" saltValue="nRoLTJA/hLRob/iqh3UL6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C8F186F5-6860-429C-9AFC-8E55CE9D9E21}">
            <xm:f>D10='Control Panel'!$I$25</xm:f>
            <x14:dxf>
              <font>
                <color rgb="FFFFFF00"/>
              </font>
              <fill>
                <patternFill>
                  <bgColor rgb="FFBF311A"/>
                </patternFill>
              </fill>
            </x14:dxf>
          </x14:cfRule>
          <xm:sqref>D10:G10</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Panel'!F86&amp;" - "&amp;'Control Panel'!E86</f>
        <v>4.41 - Module 40</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3UPh58NnCVFC/JuAeTidZeYJLzC73ecguATF7yMC3t/vXyVJnPVxUR14GGbDc31FzhiEJ/Yx6u0JJyfk9k6P2Q==" saltValue="jw+J+nHWYTDHDdFU/Y4Vo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DFF9F851-BC53-4177-88DD-6E05D6815D3C}">
            <xm:f>D10='Control Panel'!$I$25</xm:f>
            <x14:dxf>
              <font>
                <color rgb="FFFFFF00"/>
              </font>
              <fill>
                <patternFill>
                  <bgColor rgb="FFBF311A"/>
                </patternFill>
              </fill>
            </x14:dxf>
          </x14:cfRule>
          <xm:sqref>D10:G10</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Panel'!F87&amp;" - "&amp;'Control Panel'!E87</f>
        <v>4.42 - Module 41</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KNoxkIaR4jhRjyl6GA9x/R3WECZvc8QcRJxeXeuniWbPPMLgHTlywXjzqgT/x3qu5Dc/GJ62dvufVox97M3KiQ==" saltValue="3ZnauMFn1vxVWiHs/nO4N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14B06516-3305-48D0-B0C7-6F5FCD8027FB}">
            <xm:f>D10='Control Panel'!$I$25</xm:f>
            <x14:dxf>
              <font>
                <color rgb="FFFFFF00"/>
              </font>
              <fill>
                <patternFill>
                  <bgColor rgb="FFBF311A"/>
                </patternFill>
              </fill>
            </x14:dxf>
          </x14:cfRule>
          <xm:sqref>D10:G10</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Panel'!F88&amp;" - "&amp;'Control Panel'!E88</f>
        <v>4.43 - Module 42</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BzXAfvtFmgBuwDq9tmb3A29Z6WZUP4vMMjKpEjZh+HmWDIUGFcPSjKWDQNDXM6ALqy43H4bR1FtB0GEZotm2w==" saltValue="A2RVU3wNcqTd9pG4t02Vv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E9E7EC7-7C4A-436A-9CD3-50C54A5EB4AF}">
            <xm:f>D10='Control Panel'!$I$25</xm:f>
            <x14:dxf>
              <font>
                <color rgb="FFFFFF00"/>
              </font>
              <fill>
                <patternFill>
                  <bgColor rgb="FFBF311A"/>
                </patternFill>
              </fill>
            </x14:dxf>
          </x14:cfRule>
          <xm:sqref>D10:G10</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Panel'!F89&amp;" - "&amp;'Control Panel'!E89</f>
        <v>4.44 - Module 43</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Go81Nn6YdQh8N4RfsmyKl/Mc1Wei/15XHBZX4CNTPdwgHRw+UotyHF6plFCbivpp8KU7VFhTQ6Lwub5eG3TMCA==" saltValue="H4/O+2VD2VTDR51NfE86A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626AA2B3-A9BC-4C0A-9021-B61CA061F482}">
            <xm:f>D10='Control Panel'!$I$25</xm:f>
            <x14:dxf>
              <font>
                <color rgb="FFFFFF00"/>
              </font>
              <fill>
                <patternFill>
                  <bgColor rgb="FFBF311A"/>
                </patternFill>
              </fill>
            </x14:dxf>
          </x14:cfRule>
          <xm:sqref>D10:G10</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Panel'!F90&amp;" - "&amp;'Control Panel'!E90</f>
        <v>4.45 - Module 44</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SxhGbm41L9TYrqEkZGZEgCCrGuk7kAtVHdUdw6T5XIN93URXMKH395htStiqyPVGyjVvEZkaZUUVn26Vpetlpg==" saltValue="hSeV2/VQrD410ee/J6DF3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37A5C8AB-AC5D-414B-96E7-EAD168A64FAE}">
            <xm:f>D10='Control Panel'!$I$25</xm:f>
            <x14:dxf>
              <font>
                <color rgb="FFFFFF00"/>
              </font>
              <fill>
                <patternFill>
                  <bgColor rgb="FFBF311A"/>
                </patternFill>
              </fill>
            </x14:dxf>
          </x14:cfRule>
          <xm:sqref>D10:G10</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Panel'!F91&amp;" - "&amp;'Control Panel'!E91</f>
        <v>4.46 - Module 45</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62gqVdTiHKzvdn8Zb5wYvW60kB5VQabSUx01PvIrsGZZBeZNUhKAhg0+RfMiqqQ3yhvqTxWHodf6BBwEaH8Q7A==" saltValue="0ls2q4l55+eXsMS8Vip4nA=="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F81C8B5A-14AC-477F-A752-FC917C5912FC}">
            <xm:f>D10='Control Panel'!$I$25</xm:f>
            <x14:dxf>
              <font>
                <color rgb="FFFFFF00"/>
              </font>
              <fill>
                <patternFill>
                  <bgColor rgb="FFBF311A"/>
                </patternFill>
              </fill>
            </x14:dxf>
          </x14:cfRule>
          <xm:sqref>D10:G10</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Panel'!F92&amp;" - "&amp;'Control Panel'!E92</f>
        <v>4.47 - Module 46</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wnNYupPG4vDLRaXidOLwbjOQy4RKnwXv7Txg3eNLLg7l6puJSB92DoRsI3To6TEGqVshj9oj2l7bh2DcuzsZow==" saltValue="dkKh3WT7Vi09IYmf1PAjg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9"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A4EDA047-9F8F-4658-8381-C3666148C7E0}">
            <xm:f>D10='Control Panel'!$I$25</xm:f>
            <x14:dxf>
              <font>
                <color rgb="FFFFFF00"/>
              </font>
              <fill>
                <patternFill>
                  <bgColor rgb="FFBF311A"/>
                </patternFill>
              </fill>
            </x14:dxf>
          </x14:cfRule>
          <xm:sqref>D10:G10</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Panel'!F93&amp;" - "&amp;'Control Panel'!E93</f>
        <v>4.48 - Module 47</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at6VlKCt8ejxPyc7tqY/4hc98n6AmbHkRChaAe2ulQo8YGBD0cjzFX9NbF9YourtRRJ6y3PQkQYmEjmF7YQKQg==" saltValue="CkZ3eYkMn4onJjIcdHDo3w=="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9F711BE3-B068-4C51-B3BD-1045217DC245}">
            <xm:f>D10='Control Panel'!$I$25</xm:f>
            <x14:dxf>
              <font>
                <color rgb="FFFFFF00"/>
              </font>
              <fill>
                <patternFill>
                  <bgColor rgb="FFBF311A"/>
                </patternFill>
              </fill>
            </x14:dxf>
          </x14:cfRule>
          <xm:sqref>D10:G10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60"/>
  <sheetViews>
    <sheetView showGridLines="0" showRowColHeaders="0" workbookViewId="0">
      <pane ySplit="12" topLeftCell="A13" activePane="bottomLeft" state="frozen"/>
      <selection activeCell="D14" sqref="D14"/>
      <selection pane="bottomLeft" activeCell="D15" sqref="D15"/>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SUBTOTAL(3,A13:A60)</f>
        <v>48</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Panel'!F49&amp;" - "&amp;'Control Panel'!E49</f>
        <v>4.4 - Customer Portal</v>
      </c>
      <c r="B10" s="429"/>
      <c r="C10" s="429"/>
      <c r="D10" s="430" t="str">
        <f>A9</f>
        <v>Replace this text with the primary product name(s) which satisfy requirements.</v>
      </c>
      <c r="E10" s="430"/>
      <c r="F10" s="430"/>
      <c r="G10" s="430"/>
    </row>
    <row r="11" spans="1:35" x14ac:dyDescent="0.25">
      <c r="A11" s="428" t="s">
        <v>447</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448</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9" t="s">
        <v>449</v>
      </c>
      <c r="C14" s="258" t="s">
        <v>45</v>
      </c>
      <c r="D14" s="7"/>
      <c r="E14" s="251"/>
      <c r="F14" s="204" t="str">
        <f t="shared" ref="F14:F60" si="0">IF($D$10=$A$9,"N/A",$D$10)</f>
        <v>N/A</v>
      </c>
      <c r="G14" s="9"/>
      <c r="AA14" s="14" t="str">
        <f t="shared" ref="AA14:AA60"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x14ac:dyDescent="0.25">
      <c r="A15" s="7">
        <v>3</v>
      </c>
      <c r="B15" s="257" t="s">
        <v>450</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30" x14ac:dyDescent="0.25">
      <c r="A16" s="7">
        <v>4</v>
      </c>
      <c r="B16" s="257" t="s">
        <v>451</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57" t="s">
        <v>452</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259" t="s">
        <v>453</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257" t="s">
        <v>454</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257" t="s">
        <v>455</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257" t="s">
        <v>456</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x14ac:dyDescent="0.25">
      <c r="A22" s="7">
        <v>10</v>
      </c>
      <c r="B22" s="257" t="s">
        <v>457</v>
      </c>
      <c r="C22" s="13" t="s">
        <v>42</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x14ac:dyDescent="0.25">
      <c r="A23" s="7">
        <v>11</v>
      </c>
      <c r="B23" s="257" t="s">
        <v>458</v>
      </c>
      <c r="C23" s="13"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257" t="s">
        <v>459</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257" t="s">
        <v>460</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257" t="s">
        <v>461</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257" t="s">
        <v>462</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ht="30" x14ac:dyDescent="0.25">
      <c r="A28" s="7">
        <v>16</v>
      </c>
      <c r="B28" s="9" t="s">
        <v>463</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45" x14ac:dyDescent="0.25">
      <c r="A29" s="7">
        <v>17</v>
      </c>
      <c r="B29" s="9" t="s">
        <v>464</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ht="30" x14ac:dyDescent="0.25">
      <c r="A30" s="7">
        <v>18</v>
      </c>
      <c r="B30" s="9" t="s">
        <v>465</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30" x14ac:dyDescent="0.25">
      <c r="A31" s="7">
        <v>19</v>
      </c>
      <c r="B31" s="9" t="s">
        <v>466</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45" x14ac:dyDescent="0.25">
      <c r="A32" s="7">
        <v>20</v>
      </c>
      <c r="B32" s="9" t="s">
        <v>467</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468</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ht="30" x14ac:dyDescent="0.25">
      <c r="A34" s="7">
        <v>22</v>
      </c>
      <c r="B34" s="9" t="s">
        <v>469</v>
      </c>
      <c r="C34" s="13" t="s">
        <v>45</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x14ac:dyDescent="0.25">
      <c r="A35" s="7">
        <v>23</v>
      </c>
      <c r="B35" s="257" t="s">
        <v>470</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30" x14ac:dyDescent="0.25">
      <c r="A36" s="7">
        <v>24</v>
      </c>
      <c r="B36" s="257" t="s">
        <v>471</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257" t="s">
        <v>472</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45" x14ac:dyDescent="0.25">
      <c r="A38" s="7">
        <v>26</v>
      </c>
      <c r="B38" s="9" t="s">
        <v>473</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9" t="s">
        <v>474</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45" x14ac:dyDescent="0.25">
      <c r="A40" s="7">
        <v>28</v>
      </c>
      <c r="B40" s="9" t="s">
        <v>475</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9" t="s">
        <v>476</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30" x14ac:dyDescent="0.25">
      <c r="A42" s="7">
        <v>30</v>
      </c>
      <c r="B42" s="9" t="s">
        <v>477</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x14ac:dyDescent="0.25">
      <c r="A43" s="7">
        <v>31</v>
      </c>
      <c r="B43" s="249" t="s">
        <v>478</v>
      </c>
      <c r="C43" s="13"/>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x14ac:dyDescent="0.25">
      <c r="A44" s="7">
        <v>32</v>
      </c>
      <c r="B44" s="9" t="s">
        <v>479</v>
      </c>
      <c r="C44" s="13" t="s">
        <v>45</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x14ac:dyDescent="0.25">
      <c r="A45" s="7">
        <v>33</v>
      </c>
      <c r="B45" s="257" t="s">
        <v>480</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257" t="s">
        <v>481</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257" t="s">
        <v>482</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30" x14ac:dyDescent="0.25">
      <c r="A48" s="7">
        <v>36</v>
      </c>
      <c r="B48" s="9" t="s">
        <v>483</v>
      </c>
      <c r="C48" s="13"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45" x14ac:dyDescent="0.25">
      <c r="A49" s="7">
        <v>37</v>
      </c>
      <c r="B49" s="9" t="s">
        <v>484</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x14ac:dyDescent="0.25">
      <c r="A50" s="7">
        <v>38</v>
      </c>
      <c r="B50" s="9" t="s">
        <v>485</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249" t="s">
        <v>486</v>
      </c>
      <c r="C51" s="13"/>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60" x14ac:dyDescent="0.25">
      <c r="A52" s="7">
        <v>40</v>
      </c>
      <c r="B52" s="9" t="s">
        <v>487</v>
      </c>
      <c r="C52" s="13"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ht="30" x14ac:dyDescent="0.25">
      <c r="A53" s="7">
        <v>41</v>
      </c>
      <c r="B53" s="9" t="s">
        <v>488</v>
      </c>
      <c r="C53" s="13"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9" t="s">
        <v>489</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60" x14ac:dyDescent="0.25">
      <c r="A55" s="7">
        <v>43</v>
      </c>
      <c r="B55" s="9" t="s">
        <v>490</v>
      </c>
      <c r="C55" s="13" t="s">
        <v>42</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ht="30" x14ac:dyDescent="0.25">
      <c r="A56" s="7">
        <v>44</v>
      </c>
      <c r="B56" s="9" t="s">
        <v>491</v>
      </c>
      <c r="C56" s="13" t="s">
        <v>42</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ht="60" x14ac:dyDescent="0.25">
      <c r="A57" s="7">
        <v>45</v>
      </c>
      <c r="B57" s="9" t="s">
        <v>492</v>
      </c>
      <c r="C57" s="13" t="s">
        <v>42</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204" t="s">
        <v>493</v>
      </c>
      <c r="C58" s="13" t="s">
        <v>42</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ht="30" x14ac:dyDescent="0.25">
      <c r="A59" s="7">
        <v>47</v>
      </c>
      <c r="B59" s="204" t="s">
        <v>494</v>
      </c>
      <c r="C59" s="13" t="s">
        <v>42</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ht="30" x14ac:dyDescent="0.25">
      <c r="A60" s="7">
        <v>48</v>
      </c>
      <c r="B60" s="204" t="s">
        <v>495</v>
      </c>
      <c r="C60" s="13" t="s">
        <v>42</v>
      </c>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sheetData>
  <sheetProtection algorithmName="SHA-512" hashValue="IRnICA4gMBVZf1YdFLew0r48HBwDQcbXeCnufPurIdcjIpxyV73jSG21CpInKfXSRT7aCKXJZKKbTEHmlYwS3A==" saltValue="2+M36rxgqobPGTw2wOU4PQ==" spinCount="100000" sheet="1" objects="1" scenarios="1" formatCells="0" formatRows="0"/>
  <protectedRanges>
    <protectedRange sqref="D1:G1048576" name="Range1"/>
  </protectedRanges>
  <mergeCells count="12">
    <mergeCell ref="A11:G11"/>
    <mergeCell ref="A10:C10"/>
    <mergeCell ref="D10:G10"/>
    <mergeCell ref="B6:G6"/>
    <mergeCell ref="B7:G7"/>
    <mergeCell ref="B8:G8"/>
    <mergeCell ref="A9:G9"/>
    <mergeCell ref="A1:G1"/>
    <mergeCell ref="B2:G2"/>
    <mergeCell ref="B3:G3"/>
    <mergeCell ref="B4:G4"/>
    <mergeCell ref="B5:G5"/>
  </mergeCells>
  <conditionalFormatting sqref="A13:A60 C13:E60 G13:G60">
    <cfRule type="expression" dxfId="119" priority="5">
      <formula>$C13=""</formula>
    </cfRule>
  </conditionalFormatting>
  <conditionalFormatting sqref="B13:B60">
    <cfRule type="expression" dxfId="118" priority="4">
      <formula>$C13=""</formula>
    </cfRule>
  </conditionalFormatting>
  <conditionalFormatting sqref="F13:F60">
    <cfRule type="expression" dxfId="117" priority="3">
      <formula>$C13=""</formula>
    </cfRule>
  </conditionalFormatting>
  <conditionalFormatting sqref="A1:G1">
    <cfRule type="cellIs" dxfId="116"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60">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D13:D60</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Panel'!F94&amp;" - "&amp;'Control Panel'!E94</f>
        <v>4.49 - Module 48</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G9KEOrsQAqNEx54KqpdJDV9vKGTpg785Z3/Z7rbm3OUIY1C3iqz5qfbfO24thf9YWQkN7r+KCatM0PniAuVbzQ==" saltValue="vhWmaStAvVZG758g210Vh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C84751C5-827A-44F1-AA46-D989808AD970}">
            <xm:f>D10='Control Panel'!$I$25</xm:f>
            <x14:dxf>
              <font>
                <color rgb="FFFFFF00"/>
              </font>
              <fill>
                <patternFill>
                  <bgColor rgb="FFBF311A"/>
                </patternFill>
              </fill>
            </x14:dxf>
          </x14:cfRule>
          <xm:sqref>D10:G10</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Panel'!F95&amp;" - "&amp;'Control Panel'!E95</f>
        <v>4.50 - Module 49</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JCB14tGSwjYSpLoWwbI10c/bntuph1CHwYEZcDTLTpj7DLI1FdUBTczpgDepj4CZlsSBnFDeA2jEiVr95y6dsw==" saltValue="pULgNFFLf0PonBribsnH7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143EE423-C147-4C86-935B-0A9A34E6885F}">
            <xm:f>D10='Control Panel'!$I$25</xm:f>
            <x14:dxf>
              <font>
                <color rgb="FFFFFF00"/>
              </font>
              <fill>
                <patternFill>
                  <bgColor rgb="FFBF311A"/>
                </patternFill>
              </fill>
            </x14:dxf>
          </x14:cfRule>
          <xm:sqref>D10:G10</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I12"/>
  <sheetViews>
    <sheetView showGridLines="0" showRowColHeaders="0" workbookViewId="0">
      <pane ySplit="12" topLeftCell="A13" activePane="bottomLeft" state="frozen"/>
      <selection activeCell="F7" sqref="F7:G7"/>
      <selection pane="bottomLeft" activeCell="D10" sqref="D10:G10"/>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9.14062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t="e">
        <f>SUBTOTAL(3,#REF!)</f>
        <v>#REF!</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Panel'!F96&amp;" - "&amp;'Control Panel'!E96</f>
        <v>4.51 - Module 50</v>
      </c>
      <c r="B10" s="429"/>
      <c r="C10" s="429"/>
      <c r="D10" s="430" t="str">
        <f>A9</f>
        <v>Replace this text with the primary product name(s) which satisfy requirements.</v>
      </c>
      <c r="E10" s="430"/>
      <c r="F10" s="430"/>
      <c r="G10" s="430"/>
    </row>
    <row r="11" spans="1:35" x14ac:dyDescent="0.25">
      <c r="A11" s="428" t="s">
        <v>1073</v>
      </c>
      <c r="B11" s="428"/>
      <c r="C11" s="428"/>
      <c r="D11" s="428"/>
      <c r="E11" s="428"/>
      <c r="F11" s="428"/>
      <c r="G11" s="428"/>
      <c r="AA11" s="2" t="s">
        <v>245</v>
      </c>
      <c r="AI11" s="3"/>
    </row>
    <row r="12" spans="1:35" ht="15" customHeight="1" x14ac:dyDescent="0.25">
      <c r="A12" s="16" t="str">
        <f>'Account Management'!A12</f>
        <v>Number</v>
      </c>
      <c r="B12" s="17" t="str">
        <f>'Account Management'!B12</f>
        <v>Application Requirements</v>
      </c>
      <c r="C12" s="18" t="str">
        <f>'Account Management'!C12</f>
        <v>Priority</v>
      </c>
      <c r="D12" s="16" t="str">
        <f>'Account Management'!D12</f>
        <v>Availability</v>
      </c>
      <c r="E12" s="18" t="str">
        <f>'Account Management'!E12</f>
        <v>Cost</v>
      </c>
      <c r="F12" s="17" t="str">
        <f>'Account Management'!F12</f>
        <v>Required Product(s)</v>
      </c>
      <c r="G12" s="17" t="str">
        <f>'Account Management'!G12</f>
        <v>Comments</v>
      </c>
      <c r="AA12" s="4" t="s">
        <v>250</v>
      </c>
      <c r="AC12" s="5">
        <f>COUNTIF(AB:AB,"Error -- Availability entered in an incorrect format")</f>
        <v>0</v>
      </c>
    </row>
  </sheetData>
  <sheetProtection algorithmName="SHA-512" hashValue="7ecqUR6SEMHhMdamXr6Z81NxUvciCBU1/xlw4nWq2bR0Y1eGcgiDkWcjnkUrE0LPae7PWw5DKrWvHZatbswncw==" saltValue="LKovqN83U0WMl4g/BN1lH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 priority="1" operator="equal">
      <formula>"Replace this text with vendor name in the first module."</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extLst>
    <ext xmlns:x14="http://schemas.microsoft.com/office/spreadsheetml/2009/9/main" uri="{78C0D931-6437-407d-A8EE-F0AAD7539E65}">
      <x14:conditionalFormattings>
        <x14:conditionalFormatting xmlns:xm="http://schemas.microsoft.com/office/excel/2006/main">
          <x14:cfRule type="expression" priority="2" id="{E7E12045-9018-40E5-A594-B818F1081FBC}">
            <xm:f>D10='Control Panel'!$I$25</xm:f>
            <x14:dxf>
              <font>
                <color rgb="FFFFFF00"/>
              </font>
              <fill>
                <patternFill>
                  <bgColor rgb="FFBF311A"/>
                </patternFill>
              </fill>
            </x14:dxf>
          </x14:cfRule>
          <xm:sqref>D10:G10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54"/>
  <sheetViews>
    <sheetView showGridLines="0" showRowColHeaders="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SUBTOTAL(3,A13:A54)</f>
        <v>42</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Panel'!F50&amp;" - "&amp;'Control Panel'!E50</f>
        <v>4.5 - Delinquency</v>
      </c>
      <c r="B10" s="429"/>
      <c r="C10" s="429"/>
      <c r="D10" s="430" t="str">
        <f>A9</f>
        <v>Replace this text with the primary product name(s) which satisfy requirements.</v>
      </c>
      <c r="E10" s="430"/>
      <c r="F10" s="430"/>
      <c r="G10" s="430"/>
    </row>
    <row r="11" spans="1:35" x14ac:dyDescent="0.25">
      <c r="A11" s="428" t="s">
        <v>496</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497</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246" t="s">
        <v>498</v>
      </c>
      <c r="C14" s="13" t="s">
        <v>39</v>
      </c>
      <c r="D14" s="7"/>
      <c r="E14" s="251"/>
      <c r="F14" s="204" t="str">
        <f t="shared" ref="F14:F54" si="0">IF($D$10=$A$9,"N/A",$D$10)</f>
        <v>N/A</v>
      </c>
      <c r="G14" s="9"/>
      <c r="AA14" s="14" t="str">
        <f t="shared" ref="AA14:AA54"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46" t="s">
        <v>499</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30" x14ac:dyDescent="0.25">
      <c r="A16" s="7">
        <v>4</v>
      </c>
      <c r="B16" s="246" t="s">
        <v>500</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49" t="s">
        <v>501</v>
      </c>
      <c r="C17" s="13"/>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ht="30" x14ac:dyDescent="0.25">
      <c r="A18" s="7">
        <v>6</v>
      </c>
      <c r="B18" s="9" t="s">
        <v>502</v>
      </c>
      <c r="C18" s="13" t="s">
        <v>44</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9" t="s">
        <v>503</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ht="30" x14ac:dyDescent="0.25">
      <c r="A20" s="7">
        <v>8</v>
      </c>
      <c r="B20" s="9" t="s">
        <v>504</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ht="45" x14ac:dyDescent="0.25">
      <c r="A21" s="7">
        <v>9</v>
      </c>
      <c r="B21" s="9" t="s">
        <v>505</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30" x14ac:dyDescent="0.25">
      <c r="A22" s="7">
        <v>10</v>
      </c>
      <c r="B22" s="9" t="s">
        <v>506</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45" x14ac:dyDescent="0.25">
      <c r="A23" s="7">
        <v>11</v>
      </c>
      <c r="B23" s="9" t="s">
        <v>507</v>
      </c>
      <c r="C23" s="13"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249" t="s">
        <v>508</v>
      </c>
      <c r="C24" s="13"/>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60" x14ac:dyDescent="0.25">
      <c r="A25" s="7">
        <v>13</v>
      </c>
      <c r="B25" s="9" t="s">
        <v>509</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30" x14ac:dyDescent="0.25">
      <c r="A26" s="7">
        <v>14</v>
      </c>
      <c r="B26" s="9" t="s">
        <v>510</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ht="30" x14ac:dyDescent="0.25">
      <c r="A27" s="7">
        <v>15</v>
      </c>
      <c r="B27" s="9" t="s">
        <v>511</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ht="30" x14ac:dyDescent="0.25">
      <c r="A28" s="7">
        <v>16</v>
      </c>
      <c r="B28" s="9" t="s">
        <v>512</v>
      </c>
      <c r="C28" s="13" t="s">
        <v>42</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30" x14ac:dyDescent="0.25">
      <c r="A29" s="7">
        <v>17</v>
      </c>
      <c r="B29" s="9" t="s">
        <v>513</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ht="45" x14ac:dyDescent="0.25">
      <c r="A30" s="7">
        <v>18</v>
      </c>
      <c r="B30" s="9" t="s">
        <v>514</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30" x14ac:dyDescent="0.25">
      <c r="A31" s="7">
        <v>19</v>
      </c>
      <c r="B31" s="9" t="s">
        <v>515</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x14ac:dyDescent="0.25">
      <c r="A32" s="7">
        <v>20</v>
      </c>
      <c r="B32" s="9" t="s">
        <v>516</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517</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260" t="s">
        <v>518</v>
      </c>
      <c r="C34" s="13" t="s">
        <v>39</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30" x14ac:dyDescent="0.25">
      <c r="A35" s="7">
        <v>23</v>
      </c>
      <c r="B35" s="9" t="s">
        <v>519</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45" x14ac:dyDescent="0.25">
      <c r="A36" s="7">
        <v>24</v>
      </c>
      <c r="B36" s="9" t="s">
        <v>520</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ht="30" x14ac:dyDescent="0.25">
      <c r="A37" s="7">
        <v>25</v>
      </c>
      <c r="B37" s="9" t="s">
        <v>521</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x14ac:dyDescent="0.25">
      <c r="A38" s="7">
        <v>26</v>
      </c>
      <c r="B38" s="249" t="s">
        <v>522</v>
      </c>
      <c r="C38" s="13"/>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9" t="s">
        <v>523</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45" x14ac:dyDescent="0.25">
      <c r="A40" s="7">
        <v>28</v>
      </c>
      <c r="B40" s="9" t="s">
        <v>524</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x14ac:dyDescent="0.25">
      <c r="A41" s="7">
        <v>29</v>
      </c>
      <c r="B41" s="204" t="s">
        <v>525</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30" x14ac:dyDescent="0.25">
      <c r="A42" s="7">
        <v>30</v>
      </c>
      <c r="B42" s="9" t="s">
        <v>526</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30" x14ac:dyDescent="0.25">
      <c r="A43" s="7">
        <v>31</v>
      </c>
      <c r="B43" s="9" t="s">
        <v>527</v>
      </c>
      <c r="C43" s="13"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75" x14ac:dyDescent="0.25">
      <c r="A44" s="7">
        <v>32</v>
      </c>
      <c r="B44" s="9" t="s">
        <v>528</v>
      </c>
      <c r="C44" s="13"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x14ac:dyDescent="0.25">
      <c r="A45" s="7">
        <v>33</v>
      </c>
      <c r="B45" s="9" t="s">
        <v>529</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250" t="s">
        <v>530</v>
      </c>
      <c r="C46" s="13"/>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x14ac:dyDescent="0.25">
      <c r="A47" s="7">
        <v>35</v>
      </c>
      <c r="B47" s="9" t="s">
        <v>531</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30" x14ac:dyDescent="0.25">
      <c r="A48" s="7">
        <v>36</v>
      </c>
      <c r="B48" s="9" t="s">
        <v>532</v>
      </c>
      <c r="C48" s="13"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9" t="s">
        <v>533</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x14ac:dyDescent="0.25">
      <c r="A50" s="7">
        <v>38</v>
      </c>
      <c r="B50" s="9" t="s">
        <v>534</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ht="30" x14ac:dyDescent="0.25">
      <c r="A51" s="7">
        <v>39</v>
      </c>
      <c r="B51" s="9" t="s">
        <v>535</v>
      </c>
      <c r="C51" s="13"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45" x14ac:dyDescent="0.25">
      <c r="A52" s="7">
        <v>40</v>
      </c>
      <c r="B52" s="9" t="s">
        <v>536</v>
      </c>
      <c r="C52" s="13"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250" t="s">
        <v>537</v>
      </c>
      <c r="C53" s="13"/>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ht="30" x14ac:dyDescent="0.25">
      <c r="A54" s="7">
        <v>42</v>
      </c>
      <c r="B54" s="204" t="s">
        <v>538</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sheetData>
  <sheetProtection algorithmName="SHA-512" hashValue="y4FlV3yNEoqwlkilqPfgKXdTVky7WWJnnVQrApu+6KlqP1/ssErdzx7u9jclv6d3/WBKttch7CNk4sAwUlRiQg==" saltValue="2RGZtES5lC6LG6mEbAvQtQ==" spinCount="100000" sheet="1" objects="1" scenarios="1" formatCells="0" formatRows="0"/>
  <protectedRanges>
    <protectedRange sqref="D1:G1048576" name="Range1"/>
  </protectedRanges>
  <mergeCells count="12">
    <mergeCell ref="A11:G11"/>
    <mergeCell ref="A10:C10"/>
    <mergeCell ref="D10:G10"/>
    <mergeCell ref="B6:G6"/>
    <mergeCell ref="B7:G7"/>
    <mergeCell ref="B8:G8"/>
    <mergeCell ref="A9:G9"/>
    <mergeCell ref="A1:G1"/>
    <mergeCell ref="B2:G2"/>
    <mergeCell ref="B3:G3"/>
    <mergeCell ref="B4:G4"/>
    <mergeCell ref="B5:G5"/>
  </mergeCells>
  <conditionalFormatting sqref="A13:A54 C13:E54 G13:G54">
    <cfRule type="expression" dxfId="114" priority="5">
      <formula>$C13=""</formula>
    </cfRule>
  </conditionalFormatting>
  <conditionalFormatting sqref="B13:B54">
    <cfRule type="expression" dxfId="113" priority="4">
      <formula>$C13=""</formula>
    </cfRule>
  </conditionalFormatting>
  <conditionalFormatting sqref="F13:F54">
    <cfRule type="expression" dxfId="112" priority="3">
      <formula>$C13=""</formula>
    </cfRule>
  </conditionalFormatting>
  <conditionalFormatting sqref="A1:G1">
    <cfRule type="cellIs" dxfId="111" priority="1" operator="equal">
      <formula>"Replace this text with vendor name in the first module."</formula>
    </cfRule>
  </conditionalFormatting>
  <dataValidations count="2">
    <dataValidation allowBlank="1" showErrorMessage="1" sqref="C13:C54"/>
    <dataValidation type="decimal" allowBlank="1" showInputMessage="1" showErrorMessage="1" errorTitle="Invalid Response" error="Please enter number only and inlcude text in comments column." promptTitle="Cost" prompt="Please enter any related cost for specification compliance." sqref="E13:E54">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62"/>
  <sheetViews>
    <sheetView showGridLines="0" showRowColHeaders="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SUBTOTAL(3,A13:A62)</f>
        <v>50</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Panel'!F51&amp;" - "&amp;'Control Panel'!E51</f>
        <v>4.6 - Device Management</v>
      </c>
      <c r="B10" s="429"/>
      <c r="C10" s="429"/>
      <c r="D10" s="430" t="str">
        <f>A9</f>
        <v>Replace this text with the primary product name(s) which satisfy requirements.</v>
      </c>
      <c r="E10" s="430"/>
      <c r="F10" s="430"/>
      <c r="G10" s="430"/>
    </row>
    <row r="11" spans="1:35" x14ac:dyDescent="0.25">
      <c r="A11" s="428" t="s">
        <v>539</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540</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x14ac:dyDescent="0.25">
      <c r="A14" s="7">
        <v>2</v>
      </c>
      <c r="B14" s="246" t="s">
        <v>541</v>
      </c>
      <c r="C14" s="13" t="s">
        <v>39</v>
      </c>
      <c r="D14" s="7"/>
      <c r="E14" s="251"/>
      <c r="F14" s="204" t="str">
        <f t="shared" ref="F14:F62" si="0">IF($D$10=$A$9,"N/A",$D$10)</f>
        <v>N/A</v>
      </c>
      <c r="G14" s="9"/>
      <c r="AA14" s="14" t="str">
        <f t="shared" ref="AA14:AA62"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204" t="s">
        <v>542</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204" t="s">
        <v>543</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9" t="s">
        <v>544</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9" t="s">
        <v>545</v>
      </c>
      <c r="C18" s="13" t="s">
        <v>44</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ht="30" x14ac:dyDescent="0.25">
      <c r="A19" s="7">
        <v>7</v>
      </c>
      <c r="B19" s="9" t="s">
        <v>546</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9" t="s">
        <v>547</v>
      </c>
      <c r="C20" s="258" t="s">
        <v>45</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248" t="s">
        <v>548</v>
      </c>
      <c r="C21" s="13"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x14ac:dyDescent="0.25">
      <c r="A22" s="7">
        <v>10</v>
      </c>
      <c r="B22" s="248" t="s">
        <v>549</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x14ac:dyDescent="0.25">
      <c r="A23" s="7">
        <v>11</v>
      </c>
      <c r="B23" s="248" t="s">
        <v>550</v>
      </c>
      <c r="C23" s="13" t="s">
        <v>42</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0" x14ac:dyDescent="0.25">
      <c r="A24" s="7">
        <v>12</v>
      </c>
      <c r="B24" s="248" t="s">
        <v>551</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x14ac:dyDescent="0.25">
      <c r="A25" s="7">
        <v>13</v>
      </c>
      <c r="B25" s="248" t="s">
        <v>552</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248" t="s">
        <v>553</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248" t="s">
        <v>554</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248" t="s">
        <v>555</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x14ac:dyDescent="0.25">
      <c r="A29" s="7">
        <v>17</v>
      </c>
      <c r="B29" s="248" t="s">
        <v>556</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257" t="s">
        <v>557</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x14ac:dyDescent="0.25">
      <c r="A31" s="7">
        <v>19</v>
      </c>
      <c r="B31" s="257" t="s">
        <v>558</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x14ac:dyDescent="0.25">
      <c r="A32" s="7">
        <v>20</v>
      </c>
      <c r="B32" s="257" t="s">
        <v>559</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x14ac:dyDescent="0.25">
      <c r="A33" s="7">
        <v>21</v>
      </c>
      <c r="B33" s="257" t="s">
        <v>560</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257" t="s">
        <v>561</v>
      </c>
      <c r="C34" s="13" t="s">
        <v>39</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45" x14ac:dyDescent="0.25">
      <c r="A35" s="7">
        <v>23</v>
      </c>
      <c r="B35" s="248" t="s">
        <v>562</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x14ac:dyDescent="0.25">
      <c r="A36" s="7">
        <v>24</v>
      </c>
      <c r="B36" s="248" t="s">
        <v>309</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x14ac:dyDescent="0.25">
      <c r="A37" s="7">
        <v>25</v>
      </c>
      <c r="B37" s="248" t="s">
        <v>563</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x14ac:dyDescent="0.25">
      <c r="A38" s="7">
        <v>26</v>
      </c>
      <c r="B38" s="248" t="s">
        <v>564</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x14ac:dyDescent="0.25">
      <c r="A39" s="7">
        <v>27</v>
      </c>
      <c r="B39" s="9" t="s">
        <v>565</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x14ac:dyDescent="0.25">
      <c r="A40" s="7">
        <v>28</v>
      </c>
      <c r="B40" s="246" t="s">
        <v>566</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246" t="s">
        <v>567</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30" x14ac:dyDescent="0.25">
      <c r="A42" s="7">
        <v>30</v>
      </c>
      <c r="B42" s="9" t="s">
        <v>568</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30" x14ac:dyDescent="0.25">
      <c r="A43" s="7">
        <v>31</v>
      </c>
      <c r="B43" s="9" t="s">
        <v>569</v>
      </c>
      <c r="C43" s="13"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30" x14ac:dyDescent="0.25">
      <c r="A44" s="7">
        <v>32</v>
      </c>
      <c r="B44" s="9" t="s">
        <v>570</v>
      </c>
      <c r="C44" s="13"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30" x14ac:dyDescent="0.25">
      <c r="A45" s="7">
        <v>33</v>
      </c>
      <c r="B45" s="246" t="s">
        <v>571</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ht="30" x14ac:dyDescent="0.25">
      <c r="A46" s="7">
        <v>34</v>
      </c>
      <c r="B46" s="246" t="s">
        <v>572</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ht="30" x14ac:dyDescent="0.25">
      <c r="A47" s="7">
        <v>35</v>
      </c>
      <c r="B47" s="246" t="s">
        <v>573</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30" x14ac:dyDescent="0.25">
      <c r="A48" s="7">
        <v>36</v>
      </c>
      <c r="B48" s="246" t="s">
        <v>574</v>
      </c>
      <c r="C48" s="13"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246" t="s">
        <v>575</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x14ac:dyDescent="0.25">
      <c r="A50" s="7">
        <v>38</v>
      </c>
      <c r="B50" s="9" t="s">
        <v>576</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9" t="s">
        <v>577</v>
      </c>
      <c r="C51" s="13"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9" t="s">
        <v>578</v>
      </c>
      <c r="C52" s="13" t="s">
        <v>45</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259" t="s">
        <v>579</v>
      </c>
      <c r="C53" s="13"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259" t="s">
        <v>580</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x14ac:dyDescent="0.25">
      <c r="A55" s="7">
        <v>43</v>
      </c>
      <c r="B55" s="259" t="s">
        <v>581</v>
      </c>
      <c r="C55" s="13"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259" t="s">
        <v>582</v>
      </c>
      <c r="C56" s="13" t="s">
        <v>39</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259" t="s">
        <v>583</v>
      </c>
      <c r="C57" s="13" t="s">
        <v>39</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259" t="s">
        <v>584</v>
      </c>
      <c r="C58" s="13"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x14ac:dyDescent="0.25">
      <c r="A59" s="7">
        <v>47</v>
      </c>
      <c r="B59" s="259" t="s">
        <v>585</v>
      </c>
      <c r="C59" s="13"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x14ac:dyDescent="0.25">
      <c r="A60" s="7">
        <v>48</v>
      </c>
      <c r="B60" s="259" t="s">
        <v>586</v>
      </c>
      <c r="C60" s="13" t="s">
        <v>39</v>
      </c>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x14ac:dyDescent="0.25">
      <c r="A61" s="7">
        <v>49</v>
      </c>
      <c r="B61" s="259" t="s">
        <v>587</v>
      </c>
      <c r="C61" s="13" t="s">
        <v>39</v>
      </c>
      <c r="D61" s="220"/>
      <c r="E61" s="252"/>
      <c r="F61" s="204"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256" t="s">
        <v>588</v>
      </c>
      <c r="C62" s="13" t="s">
        <v>44</v>
      </c>
      <c r="D62" s="220"/>
      <c r="E62" s="252"/>
      <c r="F62" s="204"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sheetData>
  <sheetProtection algorithmName="SHA-512" hashValue="4FaVmhMTRYmIrF7iqi1Yj8KTMhg8ka7v5xygBFH55fraKjjilztciJRuAUUU6ZYLxCbnpisOCEMokl+Kh8/9VA==" saltValue="pU6U/7eNuYh6Oyn8aK0+r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62 C13:E62 G13:G62">
    <cfRule type="expression" dxfId="109" priority="5">
      <formula>$C13=""</formula>
    </cfRule>
  </conditionalFormatting>
  <conditionalFormatting sqref="B13:B62">
    <cfRule type="expression" dxfId="108" priority="4">
      <formula>$C13=""</formula>
    </cfRule>
  </conditionalFormatting>
  <conditionalFormatting sqref="F13:F62">
    <cfRule type="expression" dxfId="107" priority="3">
      <formula>$C13=""</formula>
    </cfRule>
  </conditionalFormatting>
  <conditionalFormatting sqref="A1:G1">
    <cfRule type="cellIs" dxfId="106" priority="1" operator="equal">
      <formula>"Replace this text with vendor name in the first module."</formula>
    </cfRule>
  </conditionalFormatting>
  <dataValidations count="2">
    <dataValidation allowBlank="1" showErrorMessage="1" sqref="C13:C62"/>
    <dataValidation type="decimal" allowBlank="1" showInputMessage="1" showErrorMessage="1" errorTitle="Invalid Response" error="Please enter number only and inlcude text in comments column." promptTitle="Cost" prompt="Please enter any related cost for specification compliance." sqref="E13:E62">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I253"/>
  <sheetViews>
    <sheetView showGridLines="0" showRowColHeaders="0" workbookViewId="0">
      <pane ySplit="12" topLeftCell="A13" activePane="bottomLeft" state="frozen"/>
      <selection activeCell="D14" sqref="D14"/>
      <selection pane="bottomLeft" activeCell="D14" sqref="D14"/>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SUBTOTAL(3,A13:A253)</f>
        <v>241</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Panel'!F52&amp;" - "&amp;'Control Panel'!E52</f>
        <v>4.7 - General and Technical</v>
      </c>
      <c r="B10" s="429"/>
      <c r="C10" s="429"/>
      <c r="D10" s="430" t="str">
        <f>A9</f>
        <v>Replace this text with the primary product name(s) which satisfy requirements.</v>
      </c>
      <c r="E10" s="430"/>
      <c r="F10" s="430"/>
      <c r="G10" s="430"/>
    </row>
    <row r="11" spans="1:35" x14ac:dyDescent="0.25">
      <c r="A11" s="428" t="s">
        <v>589</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49" t="s">
        <v>590</v>
      </c>
      <c r="C13" s="258"/>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9" t="s">
        <v>591</v>
      </c>
      <c r="C14" s="258" t="s">
        <v>39</v>
      </c>
      <c r="D14" s="7"/>
      <c r="E14" s="251"/>
      <c r="F14" s="204" t="str">
        <f t="shared" ref="F14:F77" si="0">IF($D$10=$A$9,"N/A",$D$10)</f>
        <v>N/A</v>
      </c>
      <c r="G14" s="9"/>
      <c r="AA14" s="14" t="str">
        <f t="shared" ref="AA14:AA77"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ht="30" x14ac:dyDescent="0.25">
      <c r="A15" s="7">
        <v>3</v>
      </c>
      <c r="B15" s="9" t="s">
        <v>592</v>
      </c>
      <c r="C15" s="258"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ht="45" x14ac:dyDescent="0.25">
      <c r="A16" s="7">
        <v>4</v>
      </c>
      <c r="B16" s="9" t="s">
        <v>593</v>
      </c>
      <c r="C16" s="258"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ht="75" x14ac:dyDescent="0.25">
      <c r="A17" s="7">
        <v>5</v>
      </c>
      <c r="B17" s="261" t="s">
        <v>594</v>
      </c>
      <c r="C17" s="258"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ht="45" x14ac:dyDescent="0.25">
      <c r="A18" s="7">
        <v>6</v>
      </c>
      <c r="B18" s="261" t="s">
        <v>595</v>
      </c>
      <c r="C18" s="258"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ht="30" x14ac:dyDescent="0.25">
      <c r="A19" s="7">
        <v>7</v>
      </c>
      <c r="B19" s="261" t="s">
        <v>596</v>
      </c>
      <c r="C19" s="258"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x14ac:dyDescent="0.25">
      <c r="A20" s="7">
        <v>8</v>
      </c>
      <c r="B20" s="249" t="s">
        <v>597</v>
      </c>
      <c r="C20" s="258"/>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ht="30" x14ac:dyDescent="0.25">
      <c r="A21" s="7">
        <v>9</v>
      </c>
      <c r="B21" s="9" t="s">
        <v>598</v>
      </c>
      <c r="C21" s="258" t="s">
        <v>39</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45" x14ac:dyDescent="0.25">
      <c r="A22" s="7">
        <v>10</v>
      </c>
      <c r="B22" s="9" t="s">
        <v>599</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30" x14ac:dyDescent="0.25">
      <c r="A23" s="7">
        <v>11</v>
      </c>
      <c r="B23" s="9" t="s">
        <v>600</v>
      </c>
      <c r="C23" s="258" t="s">
        <v>39</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x14ac:dyDescent="0.25">
      <c r="A24" s="7">
        <v>12</v>
      </c>
      <c r="B24" s="249" t="s">
        <v>601</v>
      </c>
      <c r="C24" s="258"/>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30" x14ac:dyDescent="0.25">
      <c r="A25" s="7">
        <v>13</v>
      </c>
      <c r="B25" s="9" t="s">
        <v>602</v>
      </c>
      <c r="C25" s="258" t="s">
        <v>45</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x14ac:dyDescent="0.25">
      <c r="A26" s="7">
        <v>14</v>
      </c>
      <c r="B26" s="257" t="s">
        <v>603</v>
      </c>
      <c r="C26" s="258"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257" t="s">
        <v>604</v>
      </c>
      <c r="C27" s="258"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257" t="s">
        <v>605</v>
      </c>
      <c r="C28" s="258"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x14ac:dyDescent="0.25">
      <c r="A29" s="7">
        <v>17</v>
      </c>
      <c r="B29" s="257" t="s">
        <v>606</v>
      </c>
      <c r="C29" s="258"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257" t="s">
        <v>607</v>
      </c>
      <c r="C30" s="258"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ht="30" x14ac:dyDescent="0.25">
      <c r="A31" s="7">
        <v>19</v>
      </c>
      <c r="B31" s="9" t="s">
        <v>608</v>
      </c>
      <c r="C31" s="258"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30" x14ac:dyDescent="0.25">
      <c r="A32" s="7">
        <v>20</v>
      </c>
      <c r="B32" s="9" t="s">
        <v>609</v>
      </c>
      <c r="C32" s="258"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610</v>
      </c>
      <c r="C33" s="258"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x14ac:dyDescent="0.25">
      <c r="A34" s="7">
        <v>22</v>
      </c>
      <c r="B34" s="249" t="s">
        <v>611</v>
      </c>
      <c r="C34" s="258"/>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45" x14ac:dyDescent="0.25">
      <c r="A35" s="7">
        <v>23</v>
      </c>
      <c r="B35" s="9" t="s">
        <v>612</v>
      </c>
      <c r="C35" s="258"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30" x14ac:dyDescent="0.25">
      <c r="A36" s="7">
        <v>24</v>
      </c>
      <c r="B36" s="9" t="s">
        <v>613</v>
      </c>
      <c r="C36" s="258"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ht="30" x14ac:dyDescent="0.25">
      <c r="A37" s="7">
        <v>25</v>
      </c>
      <c r="B37" s="9" t="s">
        <v>614</v>
      </c>
      <c r="C37" s="258"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30" x14ac:dyDescent="0.25">
      <c r="A38" s="7">
        <v>26</v>
      </c>
      <c r="B38" s="9" t="s">
        <v>615</v>
      </c>
      <c r="C38" s="258"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9" t="s">
        <v>616</v>
      </c>
      <c r="C39" s="258"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x14ac:dyDescent="0.25">
      <c r="A40" s="7">
        <v>28</v>
      </c>
      <c r="B40" s="249" t="s">
        <v>617</v>
      </c>
      <c r="C40" s="258"/>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9" t="s">
        <v>618</v>
      </c>
      <c r="C41" s="258"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x14ac:dyDescent="0.25">
      <c r="A42" s="7">
        <v>30</v>
      </c>
      <c r="B42" s="9" t="s">
        <v>619</v>
      </c>
      <c r="C42" s="258"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ht="45" x14ac:dyDescent="0.25">
      <c r="A43" s="7">
        <v>31</v>
      </c>
      <c r="B43" s="9" t="s">
        <v>620</v>
      </c>
      <c r="C43" s="258"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45" x14ac:dyDescent="0.25">
      <c r="A44" s="7">
        <v>32</v>
      </c>
      <c r="B44" s="9" t="s">
        <v>621</v>
      </c>
      <c r="C44" s="258"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45" x14ac:dyDescent="0.25">
      <c r="A45" s="7">
        <v>33</v>
      </c>
      <c r="B45" s="9" t="s">
        <v>622</v>
      </c>
      <c r="C45" s="258"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x14ac:dyDescent="0.25">
      <c r="A46" s="7">
        <v>34</v>
      </c>
      <c r="B46" s="249" t="s">
        <v>623</v>
      </c>
      <c r="C46" s="258"/>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ht="45" x14ac:dyDescent="0.25">
      <c r="A47" s="7">
        <v>35</v>
      </c>
      <c r="B47" s="9" t="s">
        <v>624</v>
      </c>
      <c r="C47" s="258"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ht="30" x14ac:dyDescent="0.25">
      <c r="A48" s="7">
        <v>36</v>
      </c>
      <c r="B48" s="9" t="s">
        <v>625</v>
      </c>
      <c r="C48" s="258" t="s">
        <v>39</v>
      </c>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9" t="s">
        <v>626</v>
      </c>
      <c r="C49" s="258"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30" x14ac:dyDescent="0.25">
      <c r="A50" s="7">
        <v>38</v>
      </c>
      <c r="B50" s="9" t="s">
        <v>627</v>
      </c>
      <c r="C50" s="258"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9" t="s">
        <v>628</v>
      </c>
      <c r="C51" s="258" t="s">
        <v>39</v>
      </c>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x14ac:dyDescent="0.25">
      <c r="A52" s="7">
        <v>40</v>
      </c>
      <c r="B52" s="9" t="s">
        <v>629</v>
      </c>
      <c r="C52" s="258" t="s">
        <v>39</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9" t="s">
        <v>630</v>
      </c>
      <c r="C53" s="258"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x14ac:dyDescent="0.25">
      <c r="A54" s="7">
        <v>42</v>
      </c>
      <c r="B54" s="9" t="s">
        <v>631</v>
      </c>
      <c r="C54" s="258" t="s">
        <v>42</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ht="30" x14ac:dyDescent="0.25">
      <c r="A55" s="7">
        <v>43</v>
      </c>
      <c r="B55" s="9" t="s">
        <v>632</v>
      </c>
      <c r="C55" s="258"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ht="30" x14ac:dyDescent="0.25">
      <c r="A56" s="7">
        <v>44</v>
      </c>
      <c r="B56" s="9" t="s">
        <v>633</v>
      </c>
      <c r="C56" s="258" t="s">
        <v>39</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9" t="s">
        <v>634</v>
      </c>
      <c r="C57" s="258" t="s">
        <v>39</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ht="30" x14ac:dyDescent="0.25">
      <c r="A58" s="7">
        <v>46</v>
      </c>
      <c r="B58" s="9" t="s">
        <v>635</v>
      </c>
      <c r="C58" s="258"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ht="30" x14ac:dyDescent="0.25">
      <c r="A59" s="7">
        <v>47</v>
      </c>
      <c r="B59" s="9" t="s">
        <v>636</v>
      </c>
      <c r="C59" s="258"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row r="60" spans="1:28" s="14" customFormat="1" ht="30" x14ac:dyDescent="0.25">
      <c r="A60" s="7">
        <v>48</v>
      </c>
      <c r="B60" s="9" t="s">
        <v>637</v>
      </c>
      <c r="C60" s="258" t="s">
        <v>39</v>
      </c>
      <c r="D60" s="220"/>
      <c r="E60" s="252"/>
      <c r="F60" s="204" t="str">
        <f t="shared" si="0"/>
        <v>N/A</v>
      </c>
      <c r="G60" s="6"/>
      <c r="AA60" s="14" t="str">
        <f t="shared" si="1"/>
        <v/>
      </c>
      <c r="AB60" s="14" t="str">
        <f>IF(LEN($AA60)=0,"N",IF(LEN($AA60)&gt;1,"Error -- Availability entered in an incorrect format",IF($AA60='Control Panel'!$F$36,$AA60,IF($AA60='Control Panel'!$F$37,$AA60,IF($AA60='Control Panel'!$F$38,$AA60,IF($AA60='Control Panel'!$F$39,$AA60,IF($AA60='Control Panel'!$F$40,$AA60,IF($AA60='Control Panel'!$F$41,$AA60,"Error -- Availability entered in an incorrect format"))))))))</f>
        <v>N</v>
      </c>
    </row>
    <row r="61" spans="1:28" s="14" customFormat="1" x14ac:dyDescent="0.25">
      <c r="A61" s="7">
        <v>49</v>
      </c>
      <c r="B61" s="9" t="s">
        <v>638</v>
      </c>
      <c r="C61" s="258" t="s">
        <v>39</v>
      </c>
      <c r="D61" s="220"/>
      <c r="E61" s="252"/>
      <c r="F61" s="204" t="str">
        <f t="shared" si="0"/>
        <v>N/A</v>
      </c>
      <c r="G61" s="6"/>
      <c r="AA61" s="14" t="str">
        <f t="shared" si="1"/>
        <v/>
      </c>
      <c r="AB61" s="14" t="str">
        <f>IF(LEN($AA61)=0,"N",IF(LEN($AA61)&gt;1,"Error -- Availability entered in an incorrect format",IF($AA61='Control Panel'!$F$36,$AA61,IF($AA61='Control Panel'!$F$37,$AA61,IF($AA61='Control Panel'!$F$38,$AA61,IF($AA61='Control Panel'!$F$39,$AA61,IF($AA61='Control Panel'!$F$40,$AA61,IF($AA61='Control Panel'!$F$41,$AA61,"Error -- Availability entered in an incorrect format"))))))))</f>
        <v>N</v>
      </c>
    </row>
    <row r="62" spans="1:28" s="14" customFormat="1" x14ac:dyDescent="0.25">
      <c r="A62" s="7">
        <v>50</v>
      </c>
      <c r="B62" s="9" t="s">
        <v>639</v>
      </c>
      <c r="C62" s="258" t="s">
        <v>39</v>
      </c>
      <c r="D62" s="220"/>
      <c r="E62" s="252"/>
      <c r="F62" s="204" t="str">
        <f t="shared" si="0"/>
        <v>N/A</v>
      </c>
      <c r="G62" s="6"/>
      <c r="AA62" s="14" t="str">
        <f t="shared" si="1"/>
        <v/>
      </c>
      <c r="AB62" s="14" t="str">
        <f>IF(LEN($AA62)=0,"N",IF(LEN($AA62)&gt;1,"Error -- Availability entered in an incorrect format",IF($AA62='Control Panel'!$F$36,$AA62,IF($AA62='Control Panel'!$F$37,$AA62,IF($AA62='Control Panel'!$F$38,$AA62,IF($AA62='Control Panel'!$F$39,$AA62,IF($AA62='Control Panel'!$F$40,$AA62,IF($AA62='Control Panel'!$F$41,$AA62,"Error -- Availability entered in an incorrect format"))))))))</f>
        <v>N</v>
      </c>
    </row>
    <row r="63" spans="1:28" s="14" customFormat="1" ht="30" x14ac:dyDescent="0.25">
      <c r="A63" s="7">
        <v>51</v>
      </c>
      <c r="B63" s="9" t="s">
        <v>640</v>
      </c>
      <c r="C63" s="258" t="s">
        <v>39</v>
      </c>
      <c r="D63" s="220"/>
      <c r="E63" s="252"/>
      <c r="F63" s="204" t="str">
        <f t="shared" si="0"/>
        <v>N/A</v>
      </c>
      <c r="G63" s="6"/>
      <c r="AA63" s="14" t="str">
        <f t="shared" si="1"/>
        <v/>
      </c>
      <c r="AB63" s="14" t="str">
        <f>IF(LEN($AA63)=0,"N",IF(LEN($AA63)&gt;1,"Error -- Availability entered in an incorrect format",IF($AA63='Control Panel'!$F$36,$AA63,IF($AA63='Control Panel'!$F$37,$AA63,IF($AA63='Control Panel'!$F$38,$AA63,IF($AA63='Control Panel'!$F$39,$AA63,IF($AA63='Control Panel'!$F$40,$AA63,IF($AA63='Control Panel'!$F$41,$AA63,"Error -- Availability entered in an incorrect format"))))))))</f>
        <v>N</v>
      </c>
    </row>
    <row r="64" spans="1:28" s="14" customFormat="1" ht="30" x14ac:dyDescent="0.25">
      <c r="A64" s="7">
        <v>52</v>
      </c>
      <c r="B64" s="9" t="s">
        <v>641</v>
      </c>
      <c r="C64" s="258" t="s">
        <v>39</v>
      </c>
      <c r="D64" s="220"/>
      <c r="E64" s="252"/>
      <c r="F64" s="204" t="str">
        <f t="shared" si="0"/>
        <v>N/A</v>
      </c>
      <c r="G64" s="6"/>
      <c r="AA64" s="14" t="str">
        <f t="shared" si="1"/>
        <v/>
      </c>
      <c r="AB64" s="14" t="str">
        <f>IF(LEN($AA64)=0,"N",IF(LEN($AA64)&gt;1,"Error -- Availability entered in an incorrect format",IF($AA64='Control Panel'!$F$36,$AA64,IF($AA64='Control Panel'!$F$37,$AA64,IF($AA64='Control Panel'!$F$38,$AA64,IF($AA64='Control Panel'!$F$39,$AA64,IF($AA64='Control Panel'!$F$40,$AA64,IF($AA64='Control Panel'!$F$41,$AA64,"Error -- Availability entered in an incorrect format"))))))))</f>
        <v>N</v>
      </c>
    </row>
    <row r="65" spans="1:28" s="14" customFormat="1" ht="30" x14ac:dyDescent="0.25">
      <c r="A65" s="7">
        <v>53</v>
      </c>
      <c r="B65" s="9" t="s">
        <v>642</v>
      </c>
      <c r="C65" s="258" t="s">
        <v>39</v>
      </c>
      <c r="D65" s="220"/>
      <c r="E65" s="252"/>
      <c r="F65" s="204" t="str">
        <f t="shared" si="0"/>
        <v>N/A</v>
      </c>
      <c r="G65" s="6"/>
      <c r="AA65" s="14" t="str">
        <f t="shared" si="1"/>
        <v/>
      </c>
      <c r="AB65" s="14" t="str">
        <f>IF(LEN($AA65)=0,"N",IF(LEN($AA65)&gt;1,"Error -- Availability entered in an incorrect format",IF($AA65='Control Panel'!$F$36,$AA65,IF($AA65='Control Panel'!$F$37,$AA65,IF($AA65='Control Panel'!$F$38,$AA65,IF($AA65='Control Panel'!$F$39,$AA65,IF($AA65='Control Panel'!$F$40,$AA65,IF($AA65='Control Panel'!$F$41,$AA65,"Error -- Availability entered in an incorrect format"))))))))</f>
        <v>N</v>
      </c>
    </row>
    <row r="66" spans="1:28" s="14" customFormat="1" ht="30" x14ac:dyDescent="0.25">
      <c r="A66" s="7">
        <v>54</v>
      </c>
      <c r="B66" s="9" t="s">
        <v>643</v>
      </c>
      <c r="C66" s="258" t="s">
        <v>39</v>
      </c>
      <c r="D66" s="220"/>
      <c r="E66" s="252"/>
      <c r="F66" s="204" t="str">
        <f t="shared" si="0"/>
        <v>N/A</v>
      </c>
      <c r="G66" s="6"/>
      <c r="AA66" s="14" t="str">
        <f t="shared" si="1"/>
        <v/>
      </c>
      <c r="AB66" s="14" t="str">
        <f>IF(LEN($AA66)=0,"N",IF(LEN($AA66)&gt;1,"Error -- Availability entered in an incorrect format",IF($AA66='Control Panel'!$F$36,$AA66,IF($AA66='Control Panel'!$F$37,$AA66,IF($AA66='Control Panel'!$F$38,$AA66,IF($AA66='Control Panel'!$F$39,$AA66,IF($AA66='Control Panel'!$F$40,$AA66,IF($AA66='Control Panel'!$F$41,$AA66,"Error -- Availability entered in an incorrect format"))))))))</f>
        <v>N</v>
      </c>
    </row>
    <row r="67" spans="1:28" s="14" customFormat="1" ht="45" x14ac:dyDescent="0.25">
      <c r="A67" s="7">
        <v>55</v>
      </c>
      <c r="B67" s="9" t="s">
        <v>644</v>
      </c>
      <c r="C67" s="258" t="s">
        <v>39</v>
      </c>
      <c r="D67" s="220"/>
      <c r="E67" s="252"/>
      <c r="F67" s="204" t="str">
        <f t="shared" si="0"/>
        <v>N/A</v>
      </c>
      <c r="G67" s="6"/>
      <c r="AA67" s="14" t="str">
        <f t="shared" si="1"/>
        <v/>
      </c>
      <c r="AB67" s="14" t="str">
        <f>IF(LEN($AA67)=0,"N",IF(LEN($AA67)&gt;1,"Error -- Availability entered in an incorrect format",IF($AA67='Control Panel'!$F$36,$AA67,IF($AA67='Control Panel'!$F$37,$AA67,IF($AA67='Control Panel'!$F$38,$AA67,IF($AA67='Control Panel'!$F$39,$AA67,IF($AA67='Control Panel'!$F$40,$AA67,IF($AA67='Control Panel'!$F$41,$AA67,"Error -- Availability entered in an incorrect format"))))))))</f>
        <v>N</v>
      </c>
    </row>
    <row r="68" spans="1:28" s="14" customFormat="1" ht="30" x14ac:dyDescent="0.25">
      <c r="A68" s="7">
        <v>56</v>
      </c>
      <c r="B68" s="9" t="s">
        <v>645</v>
      </c>
      <c r="C68" s="258" t="s">
        <v>39</v>
      </c>
      <c r="D68" s="220"/>
      <c r="E68" s="252"/>
      <c r="F68" s="204" t="str">
        <f t="shared" si="0"/>
        <v>N/A</v>
      </c>
      <c r="G68" s="6"/>
      <c r="AA68" s="14" t="str">
        <f t="shared" si="1"/>
        <v/>
      </c>
      <c r="AB68" s="14" t="str">
        <f>IF(LEN($AA68)=0,"N",IF(LEN($AA68)&gt;1,"Error -- Availability entered in an incorrect format",IF($AA68='Control Panel'!$F$36,$AA68,IF($AA68='Control Panel'!$F$37,$AA68,IF($AA68='Control Panel'!$F$38,$AA68,IF($AA68='Control Panel'!$F$39,$AA68,IF($AA68='Control Panel'!$F$40,$AA68,IF($AA68='Control Panel'!$F$41,$AA68,"Error -- Availability entered in an incorrect format"))))))))</f>
        <v>N</v>
      </c>
    </row>
    <row r="69" spans="1:28" s="14" customFormat="1" x14ac:dyDescent="0.25">
      <c r="A69" s="7">
        <v>57</v>
      </c>
      <c r="B69" s="9" t="s">
        <v>646</v>
      </c>
      <c r="C69" s="258" t="s">
        <v>39</v>
      </c>
      <c r="D69" s="220"/>
      <c r="E69" s="252"/>
      <c r="F69" s="204" t="str">
        <f t="shared" si="0"/>
        <v>N/A</v>
      </c>
      <c r="G69" s="6"/>
      <c r="AA69" s="14" t="str">
        <f t="shared" si="1"/>
        <v/>
      </c>
      <c r="AB69" s="14" t="str">
        <f>IF(LEN($AA69)=0,"N",IF(LEN($AA69)&gt;1,"Error -- Availability entered in an incorrect format",IF($AA69='Control Panel'!$F$36,$AA69,IF($AA69='Control Panel'!$F$37,$AA69,IF($AA69='Control Panel'!$F$38,$AA69,IF($AA69='Control Panel'!$F$39,$AA69,IF($AA69='Control Panel'!$F$40,$AA69,IF($AA69='Control Panel'!$F$41,$AA69,"Error -- Availability entered in an incorrect format"))))))))</f>
        <v>N</v>
      </c>
    </row>
    <row r="70" spans="1:28" s="14" customFormat="1" x14ac:dyDescent="0.25">
      <c r="A70" s="7">
        <v>58</v>
      </c>
      <c r="B70" s="9" t="s">
        <v>647</v>
      </c>
      <c r="C70" s="258" t="s">
        <v>39</v>
      </c>
      <c r="D70" s="220"/>
      <c r="E70" s="252"/>
      <c r="F70" s="204" t="str">
        <f t="shared" si="0"/>
        <v>N/A</v>
      </c>
      <c r="G70" s="6"/>
      <c r="AA70" s="14" t="str">
        <f t="shared" si="1"/>
        <v/>
      </c>
      <c r="AB70" s="14" t="str">
        <f>IF(LEN($AA70)=0,"N",IF(LEN($AA70)&gt;1,"Error -- Availability entered in an incorrect format",IF($AA70='Control Panel'!$F$36,$AA70,IF($AA70='Control Panel'!$F$37,$AA70,IF($AA70='Control Panel'!$F$38,$AA70,IF($AA70='Control Panel'!$F$39,$AA70,IF($AA70='Control Panel'!$F$40,$AA70,IF($AA70='Control Panel'!$F$41,$AA70,"Error -- Availability entered in an incorrect format"))))))))</f>
        <v>N</v>
      </c>
    </row>
    <row r="71" spans="1:28" s="14" customFormat="1" ht="30" x14ac:dyDescent="0.25">
      <c r="A71" s="7">
        <v>59</v>
      </c>
      <c r="B71" s="9" t="s">
        <v>648</v>
      </c>
      <c r="C71" s="258" t="s">
        <v>39</v>
      </c>
      <c r="D71" s="220"/>
      <c r="E71" s="252"/>
      <c r="F71" s="204" t="str">
        <f t="shared" si="0"/>
        <v>N/A</v>
      </c>
      <c r="G71" s="6"/>
      <c r="AA71" s="14" t="str">
        <f t="shared" si="1"/>
        <v/>
      </c>
      <c r="AB71" s="14" t="str">
        <f>IF(LEN($AA71)=0,"N",IF(LEN($AA71)&gt;1,"Error -- Availability entered in an incorrect format",IF($AA71='Control Panel'!$F$36,$AA71,IF($AA71='Control Panel'!$F$37,$AA71,IF($AA71='Control Panel'!$F$38,$AA71,IF($AA71='Control Panel'!$F$39,$AA71,IF($AA71='Control Panel'!$F$40,$AA71,IF($AA71='Control Panel'!$F$41,$AA71,"Error -- Availability entered in an incorrect format"))))))))</f>
        <v>N</v>
      </c>
    </row>
    <row r="72" spans="1:28" s="14" customFormat="1" ht="30" x14ac:dyDescent="0.25">
      <c r="A72" s="7">
        <v>60</v>
      </c>
      <c r="B72" s="9" t="s">
        <v>649</v>
      </c>
      <c r="C72" s="258" t="s">
        <v>39</v>
      </c>
      <c r="D72" s="220"/>
      <c r="E72" s="252"/>
      <c r="F72" s="204" t="str">
        <f t="shared" si="0"/>
        <v>N/A</v>
      </c>
      <c r="G72" s="6"/>
      <c r="AA72" s="14" t="str">
        <f t="shared" si="1"/>
        <v/>
      </c>
      <c r="AB72" s="14" t="str">
        <f>IF(LEN($AA72)=0,"N",IF(LEN($AA72)&gt;1,"Error -- Availability entered in an incorrect format",IF($AA72='Control Panel'!$F$36,$AA72,IF($AA72='Control Panel'!$F$37,$AA72,IF($AA72='Control Panel'!$F$38,$AA72,IF($AA72='Control Panel'!$F$39,$AA72,IF($AA72='Control Panel'!$F$40,$AA72,IF($AA72='Control Panel'!$F$41,$AA72,"Error -- Availability entered in an incorrect format"))))))))</f>
        <v>N</v>
      </c>
    </row>
    <row r="73" spans="1:28" s="14" customFormat="1" ht="30" x14ac:dyDescent="0.25">
      <c r="A73" s="7">
        <v>61</v>
      </c>
      <c r="B73" s="9" t="s">
        <v>650</v>
      </c>
      <c r="C73" s="258" t="s">
        <v>39</v>
      </c>
      <c r="D73" s="220"/>
      <c r="E73" s="252"/>
      <c r="F73" s="204" t="str">
        <f t="shared" si="0"/>
        <v>N/A</v>
      </c>
      <c r="G73" s="6"/>
      <c r="AA73" s="14" t="str">
        <f t="shared" si="1"/>
        <v/>
      </c>
      <c r="AB73" s="14" t="str">
        <f>IF(LEN($AA73)=0,"N",IF(LEN($AA73)&gt;1,"Error -- Availability entered in an incorrect format",IF($AA73='Control Panel'!$F$36,$AA73,IF($AA73='Control Panel'!$F$37,$AA73,IF($AA73='Control Panel'!$F$38,$AA73,IF($AA73='Control Panel'!$F$39,$AA73,IF($AA73='Control Panel'!$F$40,$AA73,IF($AA73='Control Panel'!$F$41,$AA73,"Error -- Availability entered in an incorrect format"))))))))</f>
        <v>N</v>
      </c>
    </row>
    <row r="74" spans="1:28" s="14" customFormat="1" ht="45" x14ac:dyDescent="0.25">
      <c r="A74" s="7">
        <v>62</v>
      </c>
      <c r="B74" s="9" t="s">
        <v>651</v>
      </c>
      <c r="C74" s="258" t="s">
        <v>42</v>
      </c>
      <c r="D74" s="220"/>
      <c r="E74" s="252"/>
      <c r="F74" s="204" t="str">
        <f t="shared" si="0"/>
        <v>N/A</v>
      </c>
      <c r="G74" s="6"/>
      <c r="AA74" s="14" t="str">
        <f t="shared" si="1"/>
        <v/>
      </c>
      <c r="AB74" s="14" t="str">
        <f>IF(LEN($AA74)=0,"N",IF(LEN($AA74)&gt;1,"Error -- Availability entered in an incorrect format",IF($AA74='Control Panel'!$F$36,$AA74,IF($AA74='Control Panel'!$F$37,$AA74,IF($AA74='Control Panel'!$F$38,$AA74,IF($AA74='Control Panel'!$F$39,$AA74,IF($AA74='Control Panel'!$F$40,$AA74,IF($AA74='Control Panel'!$F$41,$AA74,"Error -- Availability entered in an incorrect format"))))))))</f>
        <v>N</v>
      </c>
    </row>
    <row r="75" spans="1:28" s="14" customFormat="1" ht="30" x14ac:dyDescent="0.25">
      <c r="A75" s="7">
        <v>63</v>
      </c>
      <c r="B75" s="9" t="s">
        <v>652</v>
      </c>
      <c r="C75" s="258" t="s">
        <v>39</v>
      </c>
      <c r="D75" s="220"/>
      <c r="E75" s="252"/>
      <c r="F75" s="204" t="str">
        <f t="shared" si="0"/>
        <v>N/A</v>
      </c>
      <c r="G75" s="6"/>
      <c r="AA75" s="14" t="str">
        <f t="shared" si="1"/>
        <v/>
      </c>
      <c r="AB75" s="14" t="str">
        <f>IF(LEN($AA75)=0,"N",IF(LEN($AA75)&gt;1,"Error -- Availability entered in an incorrect format",IF($AA75='Control Panel'!$F$36,$AA75,IF($AA75='Control Panel'!$F$37,$AA75,IF($AA75='Control Panel'!$F$38,$AA75,IF($AA75='Control Panel'!$F$39,$AA75,IF($AA75='Control Panel'!$F$40,$AA75,IF($AA75='Control Panel'!$F$41,$AA75,"Error -- Availability entered in an incorrect format"))))))))</f>
        <v>N</v>
      </c>
    </row>
    <row r="76" spans="1:28" s="14" customFormat="1" ht="30" x14ac:dyDescent="0.25">
      <c r="A76" s="7">
        <v>64</v>
      </c>
      <c r="B76" s="9" t="s">
        <v>653</v>
      </c>
      <c r="C76" s="258" t="s">
        <v>39</v>
      </c>
      <c r="D76" s="220"/>
      <c r="E76" s="252"/>
      <c r="F76" s="204" t="str">
        <f t="shared" si="0"/>
        <v>N/A</v>
      </c>
      <c r="G76" s="6"/>
      <c r="AA76" s="14" t="str">
        <f t="shared" si="1"/>
        <v/>
      </c>
      <c r="AB76" s="14" t="str">
        <f>IF(LEN($AA76)=0,"N",IF(LEN($AA76)&gt;1,"Error -- Availability entered in an incorrect format",IF($AA76='Control Panel'!$F$36,$AA76,IF($AA76='Control Panel'!$F$37,$AA76,IF($AA76='Control Panel'!$F$38,$AA76,IF($AA76='Control Panel'!$F$39,$AA76,IF($AA76='Control Panel'!$F$40,$AA76,IF($AA76='Control Panel'!$F$41,$AA76,"Error -- Availability entered in an incorrect format"))))))))</f>
        <v>N</v>
      </c>
    </row>
    <row r="77" spans="1:28" s="14" customFormat="1" ht="30" x14ac:dyDescent="0.25">
      <c r="A77" s="7">
        <v>65</v>
      </c>
      <c r="B77" s="9" t="s">
        <v>654</v>
      </c>
      <c r="C77" s="258" t="s">
        <v>39</v>
      </c>
      <c r="D77" s="220"/>
      <c r="E77" s="252"/>
      <c r="F77" s="204" t="str">
        <f t="shared" si="0"/>
        <v>N/A</v>
      </c>
      <c r="G77" s="6"/>
      <c r="AA77" s="14" t="str">
        <f t="shared" si="1"/>
        <v/>
      </c>
      <c r="AB77" s="14" t="str">
        <f>IF(LEN($AA77)=0,"N",IF(LEN($AA77)&gt;1,"Error -- Availability entered in an incorrect format",IF($AA77='Control Panel'!$F$36,$AA77,IF($AA77='Control Panel'!$F$37,$AA77,IF($AA77='Control Panel'!$F$38,$AA77,IF($AA77='Control Panel'!$F$39,$AA77,IF($AA77='Control Panel'!$F$40,$AA77,IF($AA77='Control Panel'!$F$41,$AA77,"Error -- Availability entered in an incorrect format"))))))))</f>
        <v>N</v>
      </c>
    </row>
    <row r="78" spans="1:28" s="14" customFormat="1" ht="60" x14ac:dyDescent="0.25">
      <c r="A78" s="7">
        <v>66</v>
      </c>
      <c r="B78" s="9" t="s">
        <v>655</v>
      </c>
      <c r="C78" s="258" t="s">
        <v>39</v>
      </c>
      <c r="D78" s="220"/>
      <c r="E78" s="252"/>
      <c r="F78" s="204" t="str">
        <f t="shared" ref="F78:F141" si="2">IF($D$10=$A$9,"N/A",$D$10)</f>
        <v>N/A</v>
      </c>
      <c r="G78" s="6"/>
      <c r="AA78" s="14" t="str">
        <f t="shared" ref="AA78:AA141" si="3">TRIM($D78)</f>
        <v/>
      </c>
      <c r="AB78" s="14" t="str">
        <f>IF(LEN($AA78)=0,"N",IF(LEN($AA78)&gt;1,"Error -- Availability entered in an incorrect format",IF($AA78='Control Panel'!$F$36,$AA78,IF($AA78='Control Panel'!$F$37,$AA78,IF($AA78='Control Panel'!$F$38,$AA78,IF($AA78='Control Panel'!$F$39,$AA78,IF($AA78='Control Panel'!$F$40,$AA78,IF($AA78='Control Panel'!$F$41,$AA78,"Error -- Availability entered in an incorrect format"))))))))</f>
        <v>N</v>
      </c>
    </row>
    <row r="79" spans="1:28" s="14" customFormat="1" ht="30" x14ac:dyDescent="0.25">
      <c r="A79" s="7">
        <v>67</v>
      </c>
      <c r="B79" s="9" t="s">
        <v>656</v>
      </c>
      <c r="C79" s="258" t="s">
        <v>39</v>
      </c>
      <c r="D79" s="220"/>
      <c r="E79" s="252"/>
      <c r="F79" s="204" t="str">
        <f t="shared" si="2"/>
        <v>N/A</v>
      </c>
      <c r="G79" s="6"/>
      <c r="AA79" s="14" t="str">
        <f t="shared" si="3"/>
        <v/>
      </c>
      <c r="AB79" s="14" t="str">
        <f>IF(LEN($AA79)=0,"N",IF(LEN($AA79)&gt;1,"Error -- Availability entered in an incorrect format",IF($AA79='Control Panel'!$F$36,$AA79,IF($AA79='Control Panel'!$F$37,$AA79,IF($AA79='Control Panel'!$F$38,$AA79,IF($AA79='Control Panel'!$F$39,$AA79,IF($AA79='Control Panel'!$F$40,$AA79,IF($AA79='Control Panel'!$F$41,$AA79,"Error -- Availability entered in an incorrect format"))))))))</f>
        <v>N</v>
      </c>
    </row>
    <row r="80" spans="1:28" s="14" customFormat="1" ht="30" x14ac:dyDescent="0.25">
      <c r="A80" s="7">
        <v>68</v>
      </c>
      <c r="B80" s="9" t="s">
        <v>657</v>
      </c>
      <c r="C80" s="258" t="s">
        <v>39</v>
      </c>
      <c r="D80" s="220"/>
      <c r="E80" s="252"/>
      <c r="F80" s="204" t="str">
        <f t="shared" si="2"/>
        <v>N/A</v>
      </c>
      <c r="G80" s="6"/>
      <c r="AA80" s="14" t="str">
        <f t="shared" si="3"/>
        <v/>
      </c>
      <c r="AB80" s="14" t="str">
        <f>IF(LEN($AA80)=0,"N",IF(LEN($AA80)&gt;1,"Error -- Availability entered in an incorrect format",IF($AA80='Control Panel'!$F$36,$AA80,IF($AA80='Control Panel'!$F$37,$AA80,IF($AA80='Control Panel'!$F$38,$AA80,IF($AA80='Control Panel'!$F$39,$AA80,IF($AA80='Control Panel'!$F$40,$AA80,IF($AA80='Control Panel'!$F$41,$AA80,"Error -- Availability entered in an incorrect format"))))))))</f>
        <v>N</v>
      </c>
    </row>
    <row r="81" spans="1:28" s="14" customFormat="1" x14ac:dyDescent="0.25">
      <c r="A81" s="7">
        <v>69</v>
      </c>
      <c r="B81" s="9" t="s">
        <v>658</v>
      </c>
      <c r="C81" s="258" t="s">
        <v>39</v>
      </c>
      <c r="D81" s="220"/>
      <c r="E81" s="252"/>
      <c r="F81" s="204" t="str">
        <f t="shared" si="2"/>
        <v>N/A</v>
      </c>
      <c r="G81" s="6"/>
      <c r="AA81" s="14" t="str">
        <f t="shared" si="3"/>
        <v/>
      </c>
      <c r="AB81" s="14" t="str">
        <f>IF(LEN($AA81)=0,"N",IF(LEN($AA81)&gt;1,"Error -- Availability entered in an incorrect format",IF($AA81='Control Panel'!$F$36,$AA81,IF($AA81='Control Panel'!$F$37,$AA81,IF($AA81='Control Panel'!$F$38,$AA81,IF($AA81='Control Panel'!$F$39,$AA81,IF($AA81='Control Panel'!$F$40,$AA81,IF($AA81='Control Panel'!$F$41,$AA81,"Error -- Availability entered in an incorrect format"))))))))</f>
        <v>N</v>
      </c>
    </row>
    <row r="82" spans="1:28" s="14" customFormat="1" x14ac:dyDescent="0.25">
      <c r="A82" s="7">
        <v>70</v>
      </c>
      <c r="B82" s="9" t="s">
        <v>659</v>
      </c>
      <c r="C82" s="258" t="s">
        <v>39</v>
      </c>
      <c r="D82" s="220"/>
      <c r="E82" s="252"/>
      <c r="F82" s="204" t="str">
        <f t="shared" si="2"/>
        <v>N/A</v>
      </c>
      <c r="G82" s="6"/>
      <c r="AA82" s="14" t="str">
        <f t="shared" si="3"/>
        <v/>
      </c>
      <c r="AB82" s="14" t="str">
        <f>IF(LEN($AA82)=0,"N",IF(LEN($AA82)&gt;1,"Error -- Availability entered in an incorrect format",IF($AA82='Control Panel'!$F$36,$AA82,IF($AA82='Control Panel'!$F$37,$AA82,IF($AA82='Control Panel'!$F$38,$AA82,IF($AA82='Control Panel'!$F$39,$AA82,IF($AA82='Control Panel'!$F$40,$AA82,IF($AA82='Control Panel'!$F$41,$AA82,"Error -- Availability entered in an incorrect format"))))))))</f>
        <v>N</v>
      </c>
    </row>
    <row r="83" spans="1:28" s="14" customFormat="1" ht="30" x14ac:dyDescent="0.25">
      <c r="A83" s="7">
        <v>71</v>
      </c>
      <c r="B83" s="204" t="s">
        <v>660</v>
      </c>
      <c r="C83" s="258" t="s">
        <v>39</v>
      </c>
      <c r="D83" s="220"/>
      <c r="E83" s="252"/>
      <c r="F83" s="204" t="str">
        <f t="shared" si="2"/>
        <v>N/A</v>
      </c>
      <c r="G83" s="6"/>
      <c r="AA83" s="14" t="str">
        <f t="shared" si="3"/>
        <v/>
      </c>
      <c r="AB83" s="14" t="str">
        <f>IF(LEN($AA83)=0,"N",IF(LEN($AA83)&gt;1,"Error -- Availability entered in an incorrect format",IF($AA83='Control Panel'!$F$36,$AA83,IF($AA83='Control Panel'!$F$37,$AA83,IF($AA83='Control Panel'!$F$38,$AA83,IF($AA83='Control Panel'!$F$39,$AA83,IF($AA83='Control Panel'!$F$40,$AA83,IF($AA83='Control Panel'!$F$41,$AA83,"Error -- Availability entered in an incorrect format"))))))))</f>
        <v>N</v>
      </c>
    </row>
    <row r="84" spans="1:28" s="14" customFormat="1" ht="30" x14ac:dyDescent="0.25">
      <c r="A84" s="7">
        <v>72</v>
      </c>
      <c r="B84" s="204" t="s">
        <v>661</v>
      </c>
      <c r="C84" s="258" t="s">
        <v>39</v>
      </c>
      <c r="D84" s="220"/>
      <c r="E84" s="252"/>
      <c r="F84" s="204" t="str">
        <f t="shared" si="2"/>
        <v>N/A</v>
      </c>
      <c r="G84" s="6"/>
      <c r="AA84" s="14" t="str">
        <f t="shared" si="3"/>
        <v/>
      </c>
      <c r="AB84" s="14" t="str">
        <f>IF(LEN($AA84)=0,"N",IF(LEN($AA84)&gt;1,"Error -- Availability entered in an incorrect format",IF($AA84='Control Panel'!$F$36,$AA84,IF($AA84='Control Panel'!$F$37,$AA84,IF($AA84='Control Panel'!$F$38,$AA84,IF($AA84='Control Panel'!$F$39,$AA84,IF($AA84='Control Panel'!$F$40,$AA84,IF($AA84='Control Panel'!$F$41,$AA84,"Error -- Availability entered in an incorrect format"))))))))</f>
        <v>N</v>
      </c>
    </row>
    <row r="85" spans="1:28" s="14" customFormat="1" ht="45" x14ac:dyDescent="0.25">
      <c r="A85" s="7">
        <v>73</v>
      </c>
      <c r="B85" s="9" t="s">
        <v>662</v>
      </c>
      <c r="C85" s="258" t="s">
        <v>39</v>
      </c>
      <c r="D85" s="220"/>
      <c r="E85" s="252"/>
      <c r="F85" s="204" t="str">
        <f t="shared" si="2"/>
        <v>N/A</v>
      </c>
      <c r="G85" s="6"/>
      <c r="AA85" s="14" t="str">
        <f t="shared" si="3"/>
        <v/>
      </c>
      <c r="AB85" s="14" t="str">
        <f>IF(LEN($AA85)=0,"N",IF(LEN($AA85)&gt;1,"Error -- Availability entered in an incorrect format",IF($AA85='Control Panel'!$F$36,$AA85,IF($AA85='Control Panel'!$F$37,$AA85,IF($AA85='Control Panel'!$F$38,$AA85,IF($AA85='Control Panel'!$F$39,$AA85,IF($AA85='Control Panel'!$F$40,$AA85,IF($AA85='Control Panel'!$F$41,$AA85,"Error -- Availability entered in an incorrect format"))))))))</f>
        <v>N</v>
      </c>
    </row>
    <row r="86" spans="1:28" s="14" customFormat="1" ht="30" x14ac:dyDescent="0.25">
      <c r="A86" s="7">
        <v>74</v>
      </c>
      <c r="B86" s="9" t="s">
        <v>663</v>
      </c>
      <c r="C86" s="258" t="s">
        <v>39</v>
      </c>
      <c r="D86" s="220"/>
      <c r="E86" s="252"/>
      <c r="F86" s="204" t="str">
        <f t="shared" si="2"/>
        <v>N/A</v>
      </c>
      <c r="G86" s="6"/>
      <c r="AA86" s="14" t="str">
        <f t="shared" si="3"/>
        <v/>
      </c>
      <c r="AB86" s="14" t="str">
        <f>IF(LEN($AA86)=0,"N",IF(LEN($AA86)&gt;1,"Error -- Availability entered in an incorrect format",IF($AA86='Control Panel'!$F$36,$AA86,IF($AA86='Control Panel'!$F$37,$AA86,IF($AA86='Control Panel'!$F$38,$AA86,IF($AA86='Control Panel'!$F$39,$AA86,IF($AA86='Control Panel'!$F$40,$AA86,IF($AA86='Control Panel'!$F$41,$AA86,"Error -- Availability entered in an incorrect format"))))))))</f>
        <v>N</v>
      </c>
    </row>
    <row r="87" spans="1:28" s="14" customFormat="1" ht="30" x14ac:dyDescent="0.25">
      <c r="A87" s="7">
        <v>75</v>
      </c>
      <c r="B87" s="9" t="s">
        <v>664</v>
      </c>
      <c r="C87" s="258" t="s">
        <v>39</v>
      </c>
      <c r="D87" s="220"/>
      <c r="E87" s="252"/>
      <c r="F87" s="204" t="str">
        <f t="shared" si="2"/>
        <v>N/A</v>
      </c>
      <c r="G87" s="6"/>
      <c r="AA87" s="14" t="str">
        <f t="shared" si="3"/>
        <v/>
      </c>
      <c r="AB87" s="14" t="str">
        <f>IF(LEN($AA87)=0,"N",IF(LEN($AA87)&gt;1,"Error -- Availability entered in an incorrect format",IF($AA87='Control Panel'!$F$36,$AA87,IF($AA87='Control Panel'!$F$37,$AA87,IF($AA87='Control Panel'!$F$38,$AA87,IF($AA87='Control Panel'!$F$39,$AA87,IF($AA87='Control Panel'!$F$40,$AA87,IF($AA87='Control Panel'!$F$41,$AA87,"Error -- Availability entered in an incorrect format"))))))))</f>
        <v>N</v>
      </c>
    </row>
    <row r="88" spans="1:28" s="14" customFormat="1" ht="60" x14ac:dyDescent="0.25">
      <c r="A88" s="7">
        <v>76</v>
      </c>
      <c r="B88" s="9" t="s">
        <v>665</v>
      </c>
      <c r="C88" s="258" t="s">
        <v>39</v>
      </c>
      <c r="D88" s="220"/>
      <c r="E88" s="252"/>
      <c r="F88" s="204" t="str">
        <f t="shared" si="2"/>
        <v>N/A</v>
      </c>
      <c r="G88" s="6"/>
      <c r="AA88" s="14" t="str">
        <f t="shared" si="3"/>
        <v/>
      </c>
      <c r="AB88" s="14" t="str">
        <f>IF(LEN($AA88)=0,"N",IF(LEN($AA88)&gt;1,"Error -- Availability entered in an incorrect format",IF($AA88='Control Panel'!$F$36,$AA88,IF($AA88='Control Panel'!$F$37,$AA88,IF($AA88='Control Panel'!$F$38,$AA88,IF($AA88='Control Panel'!$F$39,$AA88,IF($AA88='Control Panel'!$F$40,$AA88,IF($AA88='Control Panel'!$F$41,$AA88,"Error -- Availability entered in an incorrect format"))))))))</f>
        <v>N</v>
      </c>
    </row>
    <row r="89" spans="1:28" s="14" customFormat="1" ht="30" x14ac:dyDescent="0.25">
      <c r="A89" s="7">
        <v>77</v>
      </c>
      <c r="B89" s="9" t="s">
        <v>666</v>
      </c>
      <c r="C89" s="258" t="s">
        <v>39</v>
      </c>
      <c r="D89" s="220"/>
      <c r="E89" s="252"/>
      <c r="F89" s="204" t="str">
        <f t="shared" si="2"/>
        <v>N/A</v>
      </c>
      <c r="G89" s="6"/>
      <c r="AA89" s="14" t="str">
        <f t="shared" si="3"/>
        <v/>
      </c>
      <c r="AB89" s="14" t="str">
        <f>IF(LEN($AA89)=0,"N",IF(LEN($AA89)&gt;1,"Error -- Availability entered in an incorrect format",IF($AA89='Control Panel'!$F$36,$AA89,IF($AA89='Control Panel'!$F$37,$AA89,IF($AA89='Control Panel'!$F$38,$AA89,IF($AA89='Control Panel'!$F$39,$AA89,IF($AA89='Control Panel'!$F$40,$AA89,IF($AA89='Control Panel'!$F$41,$AA89,"Error -- Availability entered in an incorrect format"))))))))</f>
        <v>N</v>
      </c>
    </row>
    <row r="90" spans="1:28" s="14" customFormat="1" ht="45" x14ac:dyDescent="0.25">
      <c r="A90" s="7">
        <v>78</v>
      </c>
      <c r="B90" s="9" t="s">
        <v>667</v>
      </c>
      <c r="C90" s="258" t="s">
        <v>39</v>
      </c>
      <c r="D90" s="220"/>
      <c r="E90" s="252"/>
      <c r="F90" s="204" t="str">
        <f t="shared" si="2"/>
        <v>N/A</v>
      </c>
      <c r="G90" s="6"/>
      <c r="AA90" s="14" t="str">
        <f t="shared" si="3"/>
        <v/>
      </c>
      <c r="AB90" s="14" t="str">
        <f>IF(LEN($AA90)=0,"N",IF(LEN($AA90)&gt;1,"Error -- Availability entered in an incorrect format",IF($AA90='Control Panel'!$F$36,$AA90,IF($AA90='Control Panel'!$F$37,$AA90,IF($AA90='Control Panel'!$F$38,$AA90,IF($AA90='Control Panel'!$F$39,$AA90,IF($AA90='Control Panel'!$F$40,$AA90,IF($AA90='Control Panel'!$F$41,$AA90,"Error -- Availability entered in an incorrect format"))))))))</f>
        <v>N</v>
      </c>
    </row>
    <row r="91" spans="1:28" s="14" customFormat="1" x14ac:dyDescent="0.25">
      <c r="A91" s="7">
        <v>79</v>
      </c>
      <c r="B91" s="9" t="s">
        <v>668</v>
      </c>
      <c r="C91" s="258" t="s">
        <v>39</v>
      </c>
      <c r="D91" s="220"/>
      <c r="E91" s="252"/>
      <c r="F91" s="204" t="str">
        <f t="shared" si="2"/>
        <v>N/A</v>
      </c>
      <c r="G91" s="6"/>
      <c r="AA91" s="14" t="str">
        <f t="shared" si="3"/>
        <v/>
      </c>
      <c r="AB91" s="14" t="str">
        <f>IF(LEN($AA91)=0,"N",IF(LEN($AA91)&gt;1,"Error -- Availability entered in an incorrect format",IF($AA91='Control Panel'!$F$36,$AA91,IF($AA91='Control Panel'!$F$37,$AA91,IF($AA91='Control Panel'!$F$38,$AA91,IF($AA91='Control Panel'!$F$39,$AA91,IF($AA91='Control Panel'!$F$40,$AA91,IF($AA91='Control Panel'!$F$41,$AA91,"Error -- Availability entered in an incorrect format"))))))))</f>
        <v>N</v>
      </c>
    </row>
    <row r="92" spans="1:28" s="14" customFormat="1" x14ac:dyDescent="0.25">
      <c r="A92" s="7">
        <v>80</v>
      </c>
      <c r="B92" s="249" t="s">
        <v>669</v>
      </c>
      <c r="C92" s="258"/>
      <c r="D92" s="220"/>
      <c r="E92" s="252"/>
      <c r="F92" s="204" t="str">
        <f t="shared" si="2"/>
        <v>N/A</v>
      </c>
      <c r="G92" s="6"/>
      <c r="AA92" s="14" t="str">
        <f t="shared" si="3"/>
        <v/>
      </c>
      <c r="AB92" s="14" t="str">
        <f>IF(LEN($AA92)=0,"N",IF(LEN($AA92)&gt;1,"Error -- Availability entered in an incorrect format",IF($AA92='Control Panel'!$F$36,$AA92,IF($AA92='Control Panel'!$F$37,$AA92,IF($AA92='Control Panel'!$F$38,$AA92,IF($AA92='Control Panel'!$F$39,$AA92,IF($AA92='Control Panel'!$F$40,$AA92,IF($AA92='Control Panel'!$F$41,$AA92,"Error -- Availability entered in an incorrect format"))))))))</f>
        <v>N</v>
      </c>
    </row>
    <row r="93" spans="1:28" s="14" customFormat="1" ht="30" x14ac:dyDescent="0.25">
      <c r="A93" s="7">
        <v>81</v>
      </c>
      <c r="B93" s="9" t="s">
        <v>670</v>
      </c>
      <c r="C93" s="258" t="s">
        <v>39</v>
      </c>
      <c r="D93" s="220"/>
      <c r="E93" s="252"/>
      <c r="F93" s="204" t="str">
        <f t="shared" si="2"/>
        <v>N/A</v>
      </c>
      <c r="G93" s="6"/>
      <c r="AA93" s="14" t="str">
        <f t="shared" si="3"/>
        <v/>
      </c>
      <c r="AB93" s="14" t="str">
        <f>IF(LEN($AA93)=0,"N",IF(LEN($AA93)&gt;1,"Error -- Availability entered in an incorrect format",IF($AA93='Control Panel'!$F$36,$AA93,IF($AA93='Control Panel'!$F$37,$AA93,IF($AA93='Control Panel'!$F$38,$AA93,IF($AA93='Control Panel'!$F$39,$AA93,IF($AA93='Control Panel'!$F$40,$AA93,IF($AA93='Control Panel'!$F$41,$AA93,"Error -- Availability entered in an incorrect format"))))))))</f>
        <v>N</v>
      </c>
    </row>
    <row r="94" spans="1:28" s="14" customFormat="1" ht="30" x14ac:dyDescent="0.25">
      <c r="A94" s="7">
        <v>82</v>
      </c>
      <c r="B94" s="9" t="s">
        <v>671</v>
      </c>
      <c r="C94" s="258" t="s">
        <v>39</v>
      </c>
      <c r="D94" s="220"/>
      <c r="E94" s="252"/>
      <c r="F94" s="204" t="str">
        <f t="shared" si="2"/>
        <v>N/A</v>
      </c>
      <c r="G94" s="6"/>
      <c r="AA94" s="14" t="str">
        <f t="shared" si="3"/>
        <v/>
      </c>
      <c r="AB94" s="14" t="str">
        <f>IF(LEN($AA94)=0,"N",IF(LEN($AA94)&gt;1,"Error -- Availability entered in an incorrect format",IF($AA94='Control Panel'!$F$36,$AA94,IF($AA94='Control Panel'!$F$37,$AA94,IF($AA94='Control Panel'!$F$38,$AA94,IF($AA94='Control Panel'!$F$39,$AA94,IF($AA94='Control Panel'!$F$40,$AA94,IF($AA94='Control Panel'!$F$41,$AA94,"Error -- Availability entered in an incorrect format"))))))))</f>
        <v>N</v>
      </c>
    </row>
    <row r="95" spans="1:28" s="14" customFormat="1" ht="30" x14ac:dyDescent="0.25">
      <c r="A95" s="7">
        <v>83</v>
      </c>
      <c r="B95" s="9" t="s">
        <v>672</v>
      </c>
      <c r="C95" s="258" t="s">
        <v>39</v>
      </c>
      <c r="D95" s="220"/>
      <c r="E95" s="252"/>
      <c r="F95" s="204" t="str">
        <f t="shared" si="2"/>
        <v>N/A</v>
      </c>
      <c r="G95" s="6"/>
      <c r="AA95" s="14" t="str">
        <f t="shared" si="3"/>
        <v/>
      </c>
      <c r="AB95" s="14" t="str">
        <f>IF(LEN($AA95)=0,"N",IF(LEN($AA95)&gt;1,"Error -- Availability entered in an incorrect format",IF($AA95='Control Panel'!$F$36,$AA95,IF($AA95='Control Panel'!$F$37,$AA95,IF($AA95='Control Panel'!$F$38,$AA95,IF($AA95='Control Panel'!$F$39,$AA95,IF($AA95='Control Panel'!$F$40,$AA95,IF($AA95='Control Panel'!$F$41,$AA95,"Error -- Availability entered in an incorrect format"))))))))</f>
        <v>N</v>
      </c>
    </row>
    <row r="96" spans="1:28" s="14" customFormat="1" x14ac:dyDescent="0.25">
      <c r="A96" s="7">
        <v>84</v>
      </c>
      <c r="B96" s="9" t="s">
        <v>673</v>
      </c>
      <c r="C96" s="258" t="s">
        <v>39</v>
      </c>
      <c r="D96" s="220"/>
      <c r="E96" s="252"/>
      <c r="F96" s="204" t="str">
        <f t="shared" si="2"/>
        <v>N/A</v>
      </c>
      <c r="G96" s="6"/>
      <c r="AA96" s="14" t="str">
        <f t="shared" si="3"/>
        <v/>
      </c>
      <c r="AB96" s="14" t="str">
        <f>IF(LEN($AA96)=0,"N",IF(LEN($AA96)&gt;1,"Error -- Availability entered in an incorrect format",IF($AA96='Control Panel'!$F$36,$AA96,IF($AA96='Control Panel'!$F$37,$AA96,IF($AA96='Control Panel'!$F$38,$AA96,IF($AA96='Control Panel'!$F$39,$AA96,IF($AA96='Control Panel'!$F$40,$AA96,IF($AA96='Control Panel'!$F$41,$AA96,"Error -- Availability entered in an incorrect format"))))))))</f>
        <v>N</v>
      </c>
    </row>
    <row r="97" spans="1:28" s="14" customFormat="1" x14ac:dyDescent="0.25">
      <c r="A97" s="7">
        <v>85</v>
      </c>
      <c r="B97" s="249" t="s">
        <v>674</v>
      </c>
      <c r="C97" s="258"/>
      <c r="D97" s="220"/>
      <c r="E97" s="252"/>
      <c r="F97" s="204" t="str">
        <f t="shared" si="2"/>
        <v>N/A</v>
      </c>
      <c r="G97" s="6"/>
      <c r="AA97" s="14" t="str">
        <f t="shared" si="3"/>
        <v/>
      </c>
      <c r="AB97" s="14" t="str">
        <f>IF(LEN($AA97)=0,"N",IF(LEN($AA97)&gt;1,"Error -- Availability entered in an incorrect format",IF($AA97='Control Panel'!$F$36,$AA97,IF($AA97='Control Panel'!$F$37,$AA97,IF($AA97='Control Panel'!$F$38,$AA97,IF($AA97='Control Panel'!$F$39,$AA97,IF($AA97='Control Panel'!$F$40,$AA97,IF($AA97='Control Panel'!$F$41,$AA97,"Error -- Availability entered in an incorrect format"))))))))</f>
        <v>N</v>
      </c>
    </row>
    <row r="98" spans="1:28" s="14" customFormat="1" ht="30" x14ac:dyDescent="0.25">
      <c r="A98" s="7">
        <v>86</v>
      </c>
      <c r="B98" s="9" t="s">
        <v>675</v>
      </c>
      <c r="C98" s="258" t="s">
        <v>39</v>
      </c>
      <c r="D98" s="220"/>
      <c r="E98" s="252"/>
      <c r="F98" s="204" t="str">
        <f t="shared" si="2"/>
        <v>N/A</v>
      </c>
      <c r="G98" s="6"/>
      <c r="AA98" s="14" t="str">
        <f t="shared" si="3"/>
        <v/>
      </c>
      <c r="AB98" s="14" t="str">
        <f>IF(LEN($AA98)=0,"N",IF(LEN($AA98)&gt;1,"Error -- Availability entered in an incorrect format",IF($AA98='Control Panel'!$F$36,$AA98,IF($AA98='Control Panel'!$F$37,$AA98,IF($AA98='Control Panel'!$F$38,$AA98,IF($AA98='Control Panel'!$F$39,$AA98,IF($AA98='Control Panel'!$F$40,$AA98,IF($AA98='Control Panel'!$F$41,$AA98,"Error -- Availability entered in an incorrect format"))))))))</f>
        <v>N</v>
      </c>
    </row>
    <row r="99" spans="1:28" s="14" customFormat="1" ht="30" x14ac:dyDescent="0.25">
      <c r="A99" s="7">
        <v>87</v>
      </c>
      <c r="B99" s="9" t="s">
        <v>676</v>
      </c>
      <c r="C99" s="258" t="s">
        <v>39</v>
      </c>
      <c r="D99" s="220"/>
      <c r="E99" s="252"/>
      <c r="F99" s="204" t="str">
        <f t="shared" si="2"/>
        <v>N/A</v>
      </c>
      <c r="G99" s="6"/>
      <c r="AA99" s="14" t="str">
        <f t="shared" si="3"/>
        <v/>
      </c>
      <c r="AB99" s="14" t="str">
        <f>IF(LEN($AA99)=0,"N",IF(LEN($AA99)&gt;1,"Error -- Availability entered in an incorrect format",IF($AA99='Control Panel'!$F$36,$AA99,IF($AA99='Control Panel'!$F$37,$AA99,IF($AA99='Control Panel'!$F$38,$AA99,IF($AA99='Control Panel'!$F$39,$AA99,IF($AA99='Control Panel'!$F$40,$AA99,IF($AA99='Control Panel'!$F$41,$AA99,"Error -- Availability entered in an incorrect format"))))))))</f>
        <v>N</v>
      </c>
    </row>
    <row r="100" spans="1:28" s="14" customFormat="1" ht="30" x14ac:dyDescent="0.25">
      <c r="A100" s="7">
        <v>88</v>
      </c>
      <c r="B100" s="9" t="s">
        <v>677</v>
      </c>
      <c r="C100" s="258" t="s">
        <v>39</v>
      </c>
      <c r="D100" s="220"/>
      <c r="E100" s="252"/>
      <c r="F100" s="204" t="str">
        <f t="shared" si="2"/>
        <v>N/A</v>
      </c>
      <c r="G100" s="6"/>
      <c r="AA100" s="14" t="str">
        <f t="shared" si="3"/>
        <v/>
      </c>
      <c r="AB100" s="14" t="str">
        <f>IF(LEN($AA100)=0,"N",IF(LEN($AA100)&gt;1,"Error -- Availability entered in an incorrect format",IF($AA100='Control Panel'!$F$36,$AA100,IF($AA100='Control Panel'!$F$37,$AA100,IF($AA100='Control Panel'!$F$38,$AA100,IF($AA100='Control Panel'!$F$39,$AA100,IF($AA100='Control Panel'!$F$40,$AA100,IF($AA100='Control Panel'!$F$41,$AA100,"Error -- Availability entered in an incorrect format"))))))))</f>
        <v>N</v>
      </c>
    </row>
    <row r="101" spans="1:28" s="14" customFormat="1" ht="30" x14ac:dyDescent="0.25">
      <c r="A101" s="7">
        <v>89</v>
      </c>
      <c r="B101" s="9" t="s">
        <v>678</v>
      </c>
      <c r="C101" s="258" t="s">
        <v>39</v>
      </c>
      <c r="D101" s="220"/>
      <c r="E101" s="252"/>
      <c r="F101" s="204" t="str">
        <f t="shared" si="2"/>
        <v>N/A</v>
      </c>
      <c r="G101" s="6"/>
      <c r="AA101" s="14" t="str">
        <f t="shared" si="3"/>
        <v/>
      </c>
      <c r="AB101" s="14" t="str">
        <f>IF(LEN($AA101)=0,"N",IF(LEN($AA101)&gt;1,"Error -- Availability entered in an incorrect format",IF($AA101='Control Panel'!$F$36,$AA101,IF($AA101='Control Panel'!$F$37,$AA101,IF($AA101='Control Panel'!$F$38,$AA101,IF($AA101='Control Panel'!$F$39,$AA101,IF($AA101='Control Panel'!$F$40,$AA101,IF($AA101='Control Panel'!$F$41,$AA101,"Error -- Availability entered in an incorrect format"))))))))</f>
        <v>N</v>
      </c>
    </row>
    <row r="102" spans="1:28" s="14" customFormat="1" ht="30" x14ac:dyDescent="0.25">
      <c r="A102" s="7">
        <v>90</v>
      </c>
      <c r="B102" s="9" t="s">
        <v>679</v>
      </c>
      <c r="C102" s="258" t="s">
        <v>39</v>
      </c>
      <c r="D102" s="220"/>
      <c r="E102" s="252"/>
      <c r="F102" s="204" t="str">
        <f t="shared" si="2"/>
        <v>N/A</v>
      </c>
      <c r="G102" s="6"/>
      <c r="AA102" s="14" t="str">
        <f t="shared" si="3"/>
        <v/>
      </c>
      <c r="AB102" s="14" t="str">
        <f>IF(LEN($AA102)=0,"N",IF(LEN($AA102)&gt;1,"Error -- Availability entered in an incorrect format",IF($AA102='Control Panel'!$F$36,$AA102,IF($AA102='Control Panel'!$F$37,$AA102,IF($AA102='Control Panel'!$F$38,$AA102,IF($AA102='Control Panel'!$F$39,$AA102,IF($AA102='Control Panel'!$F$40,$AA102,IF($AA102='Control Panel'!$F$41,$AA102,"Error -- Availability entered in an incorrect format"))))))))</f>
        <v>N</v>
      </c>
    </row>
    <row r="103" spans="1:28" s="14" customFormat="1" x14ac:dyDescent="0.25">
      <c r="A103" s="7">
        <v>91</v>
      </c>
      <c r="B103" s="9" t="s">
        <v>680</v>
      </c>
      <c r="C103" s="258" t="s">
        <v>39</v>
      </c>
      <c r="D103" s="220"/>
      <c r="E103" s="252"/>
      <c r="F103" s="204" t="str">
        <f t="shared" si="2"/>
        <v>N/A</v>
      </c>
      <c r="G103" s="6"/>
      <c r="AA103" s="14" t="str">
        <f t="shared" si="3"/>
        <v/>
      </c>
      <c r="AB103" s="14" t="str">
        <f>IF(LEN($AA103)=0,"N",IF(LEN($AA103)&gt;1,"Error -- Availability entered in an incorrect format",IF($AA103='Control Panel'!$F$36,$AA103,IF($AA103='Control Panel'!$F$37,$AA103,IF($AA103='Control Panel'!$F$38,$AA103,IF($AA103='Control Panel'!$F$39,$AA103,IF($AA103='Control Panel'!$F$40,$AA103,IF($AA103='Control Panel'!$F$41,$AA103,"Error -- Availability entered in an incorrect format"))))))))</f>
        <v>N</v>
      </c>
    </row>
    <row r="104" spans="1:28" s="14" customFormat="1" ht="30" x14ac:dyDescent="0.25">
      <c r="A104" s="7">
        <v>92</v>
      </c>
      <c r="B104" s="9" t="s">
        <v>681</v>
      </c>
      <c r="C104" s="258" t="s">
        <v>39</v>
      </c>
      <c r="D104" s="220"/>
      <c r="E104" s="252"/>
      <c r="F104" s="204" t="str">
        <f t="shared" si="2"/>
        <v>N/A</v>
      </c>
      <c r="G104" s="6"/>
      <c r="AA104" s="14" t="str">
        <f t="shared" si="3"/>
        <v/>
      </c>
      <c r="AB104" s="14" t="str">
        <f>IF(LEN($AA104)=0,"N",IF(LEN($AA104)&gt;1,"Error -- Availability entered in an incorrect format",IF($AA104='Control Panel'!$F$36,$AA104,IF($AA104='Control Panel'!$F$37,$AA104,IF($AA104='Control Panel'!$F$38,$AA104,IF($AA104='Control Panel'!$F$39,$AA104,IF($AA104='Control Panel'!$F$40,$AA104,IF($AA104='Control Panel'!$F$41,$AA104,"Error -- Availability entered in an incorrect format"))))))))</f>
        <v>N</v>
      </c>
    </row>
    <row r="105" spans="1:28" s="14" customFormat="1" x14ac:dyDescent="0.25">
      <c r="A105" s="7">
        <v>93</v>
      </c>
      <c r="B105" s="9" t="s">
        <v>682</v>
      </c>
      <c r="C105" s="258" t="s">
        <v>39</v>
      </c>
      <c r="D105" s="220"/>
      <c r="E105" s="252"/>
      <c r="F105" s="204" t="str">
        <f t="shared" si="2"/>
        <v>N/A</v>
      </c>
      <c r="G105" s="6"/>
      <c r="AA105" s="14" t="str">
        <f t="shared" si="3"/>
        <v/>
      </c>
      <c r="AB105" s="14" t="str">
        <f>IF(LEN($AA105)=0,"N",IF(LEN($AA105)&gt;1,"Error -- Availability entered in an incorrect format",IF($AA105='Control Panel'!$F$36,$AA105,IF($AA105='Control Panel'!$F$37,$AA105,IF($AA105='Control Panel'!$F$38,$AA105,IF($AA105='Control Panel'!$F$39,$AA105,IF($AA105='Control Panel'!$F$40,$AA105,IF($AA105='Control Panel'!$F$41,$AA105,"Error -- Availability entered in an incorrect format"))))))))</f>
        <v>N</v>
      </c>
    </row>
    <row r="106" spans="1:28" s="14" customFormat="1" ht="30" x14ac:dyDescent="0.25">
      <c r="A106" s="7">
        <v>94</v>
      </c>
      <c r="B106" s="204" t="s">
        <v>683</v>
      </c>
      <c r="C106" s="258" t="s">
        <v>39</v>
      </c>
      <c r="D106" s="220"/>
      <c r="E106" s="252"/>
      <c r="F106" s="204" t="str">
        <f t="shared" si="2"/>
        <v>N/A</v>
      </c>
      <c r="G106" s="6"/>
      <c r="AA106" s="14" t="str">
        <f t="shared" si="3"/>
        <v/>
      </c>
      <c r="AB106" s="14" t="str">
        <f>IF(LEN($AA106)=0,"N",IF(LEN($AA106)&gt;1,"Error -- Availability entered in an incorrect format",IF($AA106='Control Panel'!$F$36,$AA106,IF($AA106='Control Panel'!$F$37,$AA106,IF($AA106='Control Panel'!$F$38,$AA106,IF($AA106='Control Panel'!$F$39,$AA106,IF($AA106='Control Panel'!$F$40,$AA106,IF($AA106='Control Panel'!$F$41,$AA106,"Error -- Availability entered in an incorrect format"))))))))</f>
        <v>N</v>
      </c>
    </row>
    <row r="107" spans="1:28" s="14" customFormat="1" ht="30" x14ac:dyDescent="0.25">
      <c r="A107" s="7">
        <v>95</v>
      </c>
      <c r="B107" s="204" t="s">
        <v>684</v>
      </c>
      <c r="C107" s="258" t="s">
        <v>39</v>
      </c>
      <c r="D107" s="220"/>
      <c r="E107" s="252"/>
      <c r="F107" s="204" t="str">
        <f t="shared" si="2"/>
        <v>N/A</v>
      </c>
      <c r="G107" s="6"/>
      <c r="AA107" s="14" t="str">
        <f t="shared" si="3"/>
        <v/>
      </c>
      <c r="AB107" s="14" t="str">
        <f>IF(LEN($AA107)=0,"N",IF(LEN($AA107)&gt;1,"Error -- Availability entered in an incorrect format",IF($AA107='Control Panel'!$F$36,$AA107,IF($AA107='Control Panel'!$F$37,$AA107,IF($AA107='Control Panel'!$F$38,$AA107,IF($AA107='Control Panel'!$F$39,$AA107,IF($AA107='Control Panel'!$F$40,$AA107,IF($AA107='Control Panel'!$F$41,$AA107,"Error -- Availability entered in an incorrect format"))))))))</f>
        <v>N</v>
      </c>
    </row>
    <row r="108" spans="1:28" s="14" customFormat="1" x14ac:dyDescent="0.25">
      <c r="A108" s="7">
        <v>96</v>
      </c>
      <c r="B108" s="249" t="s">
        <v>685</v>
      </c>
      <c r="C108" s="258"/>
      <c r="D108" s="220"/>
      <c r="E108" s="252"/>
      <c r="F108" s="204" t="str">
        <f t="shared" si="2"/>
        <v>N/A</v>
      </c>
      <c r="G108" s="6"/>
      <c r="AA108" s="14" t="str">
        <f t="shared" si="3"/>
        <v/>
      </c>
      <c r="AB108" s="14" t="str">
        <f>IF(LEN($AA108)=0,"N",IF(LEN($AA108)&gt;1,"Error -- Availability entered in an incorrect format",IF($AA108='Control Panel'!$F$36,$AA108,IF($AA108='Control Panel'!$F$37,$AA108,IF($AA108='Control Panel'!$F$38,$AA108,IF($AA108='Control Panel'!$F$39,$AA108,IF($AA108='Control Panel'!$F$40,$AA108,IF($AA108='Control Panel'!$F$41,$AA108,"Error -- Availability entered in an incorrect format"))))))))</f>
        <v>N</v>
      </c>
    </row>
    <row r="109" spans="1:28" s="14" customFormat="1" ht="30" x14ac:dyDescent="0.25">
      <c r="A109" s="7">
        <v>97</v>
      </c>
      <c r="B109" s="9" t="s">
        <v>686</v>
      </c>
      <c r="C109" s="258" t="s">
        <v>39</v>
      </c>
      <c r="D109" s="220"/>
      <c r="E109" s="252"/>
      <c r="F109" s="204" t="str">
        <f t="shared" si="2"/>
        <v>N/A</v>
      </c>
      <c r="G109" s="6"/>
      <c r="AA109" s="14" t="str">
        <f t="shared" si="3"/>
        <v/>
      </c>
      <c r="AB109" s="14" t="str">
        <f>IF(LEN($AA109)=0,"N",IF(LEN($AA109)&gt;1,"Error -- Availability entered in an incorrect format",IF($AA109='Control Panel'!$F$36,$AA109,IF($AA109='Control Panel'!$F$37,$AA109,IF($AA109='Control Panel'!$F$38,$AA109,IF($AA109='Control Panel'!$F$39,$AA109,IF($AA109='Control Panel'!$F$40,$AA109,IF($AA109='Control Panel'!$F$41,$AA109,"Error -- Availability entered in an incorrect format"))))))))</f>
        <v>N</v>
      </c>
    </row>
    <row r="110" spans="1:28" s="14" customFormat="1" ht="30" x14ac:dyDescent="0.25">
      <c r="A110" s="7">
        <v>98</v>
      </c>
      <c r="B110" s="9" t="s">
        <v>687</v>
      </c>
      <c r="C110" s="258" t="s">
        <v>39</v>
      </c>
      <c r="D110" s="220"/>
      <c r="E110" s="252"/>
      <c r="F110" s="204" t="str">
        <f t="shared" si="2"/>
        <v>N/A</v>
      </c>
      <c r="G110" s="6"/>
      <c r="AA110" s="14" t="str">
        <f t="shared" si="3"/>
        <v/>
      </c>
      <c r="AB110" s="14" t="str">
        <f>IF(LEN($AA110)=0,"N",IF(LEN($AA110)&gt;1,"Error -- Availability entered in an incorrect format",IF($AA110='Control Panel'!$F$36,$AA110,IF($AA110='Control Panel'!$F$37,$AA110,IF($AA110='Control Panel'!$F$38,$AA110,IF($AA110='Control Panel'!$F$39,$AA110,IF($AA110='Control Panel'!$F$40,$AA110,IF($AA110='Control Panel'!$F$41,$AA110,"Error -- Availability entered in an incorrect format"))))))))</f>
        <v>N</v>
      </c>
    </row>
    <row r="111" spans="1:28" s="14" customFormat="1" ht="30" x14ac:dyDescent="0.25">
      <c r="A111" s="7">
        <v>99</v>
      </c>
      <c r="B111" s="9" t="s">
        <v>688</v>
      </c>
      <c r="C111" s="258" t="s">
        <v>39</v>
      </c>
      <c r="D111" s="220"/>
      <c r="E111" s="252"/>
      <c r="F111" s="204" t="str">
        <f t="shared" si="2"/>
        <v>N/A</v>
      </c>
      <c r="G111" s="6"/>
      <c r="AA111" s="14" t="str">
        <f t="shared" si="3"/>
        <v/>
      </c>
      <c r="AB111" s="14" t="str">
        <f>IF(LEN($AA111)=0,"N",IF(LEN($AA111)&gt;1,"Error -- Availability entered in an incorrect format",IF($AA111='Control Panel'!$F$36,$AA111,IF($AA111='Control Panel'!$F$37,$AA111,IF($AA111='Control Panel'!$F$38,$AA111,IF($AA111='Control Panel'!$F$39,$AA111,IF($AA111='Control Panel'!$F$40,$AA111,IF($AA111='Control Panel'!$F$41,$AA111,"Error -- Availability entered in an incorrect format"))))))))</f>
        <v>N</v>
      </c>
    </row>
    <row r="112" spans="1:28" s="14" customFormat="1" ht="45" x14ac:dyDescent="0.25">
      <c r="A112" s="7">
        <v>100</v>
      </c>
      <c r="B112" s="9" t="s">
        <v>689</v>
      </c>
      <c r="C112" s="258" t="s">
        <v>39</v>
      </c>
      <c r="D112" s="220"/>
      <c r="E112" s="252"/>
      <c r="F112" s="204" t="str">
        <f t="shared" si="2"/>
        <v>N/A</v>
      </c>
      <c r="G112" s="6"/>
      <c r="AA112" s="14" t="str">
        <f t="shared" si="3"/>
        <v/>
      </c>
      <c r="AB112" s="14" t="str">
        <f>IF(LEN($AA112)=0,"N",IF(LEN($AA112)&gt;1,"Error -- Availability entered in an incorrect format",IF($AA112='Control Panel'!$F$36,$AA112,IF($AA112='Control Panel'!$F$37,$AA112,IF($AA112='Control Panel'!$F$38,$AA112,IF($AA112='Control Panel'!$F$39,$AA112,IF($AA112='Control Panel'!$F$40,$AA112,IF($AA112='Control Panel'!$F$41,$AA112,"Error -- Availability entered in an incorrect format"))))))))</f>
        <v>N</v>
      </c>
    </row>
    <row r="113" spans="1:28" s="14" customFormat="1" x14ac:dyDescent="0.25">
      <c r="A113" s="7">
        <v>101</v>
      </c>
      <c r="B113" s="249" t="s">
        <v>690</v>
      </c>
      <c r="C113" s="258"/>
      <c r="D113" s="220"/>
      <c r="E113" s="252"/>
      <c r="F113" s="204" t="str">
        <f t="shared" si="2"/>
        <v>N/A</v>
      </c>
      <c r="G113" s="6"/>
      <c r="AA113" s="14" t="str">
        <f t="shared" si="3"/>
        <v/>
      </c>
      <c r="AB113" s="14" t="str">
        <f>IF(LEN($AA113)=0,"N",IF(LEN($AA113)&gt;1,"Error -- Availability entered in an incorrect format",IF($AA113='Control Panel'!$F$36,$AA113,IF($AA113='Control Panel'!$F$37,$AA113,IF($AA113='Control Panel'!$F$38,$AA113,IF($AA113='Control Panel'!$F$39,$AA113,IF($AA113='Control Panel'!$F$40,$AA113,IF($AA113='Control Panel'!$F$41,$AA113,"Error -- Availability entered in an incorrect format"))))))))</f>
        <v>N</v>
      </c>
    </row>
    <row r="114" spans="1:28" s="14" customFormat="1" ht="30" x14ac:dyDescent="0.25">
      <c r="A114" s="7">
        <v>102</v>
      </c>
      <c r="B114" s="9" t="s">
        <v>691</v>
      </c>
      <c r="C114" s="258" t="s">
        <v>39</v>
      </c>
      <c r="D114" s="220"/>
      <c r="E114" s="252"/>
      <c r="F114" s="204" t="str">
        <f t="shared" si="2"/>
        <v>N/A</v>
      </c>
      <c r="G114" s="6"/>
      <c r="AA114" s="14" t="str">
        <f t="shared" si="3"/>
        <v/>
      </c>
      <c r="AB114" s="14" t="str">
        <f>IF(LEN($AA114)=0,"N",IF(LEN($AA114)&gt;1,"Error -- Availability entered in an incorrect format",IF($AA114='Control Panel'!$F$36,$AA114,IF($AA114='Control Panel'!$F$37,$AA114,IF($AA114='Control Panel'!$F$38,$AA114,IF($AA114='Control Panel'!$F$39,$AA114,IF($AA114='Control Panel'!$F$40,$AA114,IF($AA114='Control Panel'!$F$41,$AA114,"Error -- Availability entered in an incorrect format"))))))))</f>
        <v>N</v>
      </c>
    </row>
    <row r="115" spans="1:28" s="14" customFormat="1" ht="45" x14ac:dyDescent="0.25">
      <c r="A115" s="7">
        <v>103</v>
      </c>
      <c r="B115" s="9" t="s">
        <v>692</v>
      </c>
      <c r="C115" s="258" t="s">
        <v>39</v>
      </c>
      <c r="D115" s="220"/>
      <c r="E115" s="252"/>
      <c r="F115" s="204" t="str">
        <f t="shared" si="2"/>
        <v>N/A</v>
      </c>
      <c r="G115" s="6"/>
      <c r="AA115" s="14" t="str">
        <f t="shared" si="3"/>
        <v/>
      </c>
      <c r="AB115" s="14" t="str">
        <f>IF(LEN($AA115)=0,"N",IF(LEN($AA115)&gt;1,"Error -- Availability entered in an incorrect format",IF($AA115='Control Panel'!$F$36,$AA115,IF($AA115='Control Panel'!$F$37,$AA115,IF($AA115='Control Panel'!$F$38,$AA115,IF($AA115='Control Panel'!$F$39,$AA115,IF($AA115='Control Panel'!$F$40,$AA115,IF($AA115='Control Panel'!$F$41,$AA115,"Error -- Availability entered in an incorrect format"))))))))</f>
        <v>N</v>
      </c>
    </row>
    <row r="116" spans="1:28" s="14" customFormat="1" ht="30" x14ac:dyDescent="0.25">
      <c r="A116" s="7">
        <v>104</v>
      </c>
      <c r="B116" s="9" t="s">
        <v>693</v>
      </c>
      <c r="C116" s="258" t="s">
        <v>39</v>
      </c>
      <c r="D116" s="220"/>
      <c r="E116" s="252"/>
      <c r="F116" s="204" t="str">
        <f t="shared" si="2"/>
        <v>N/A</v>
      </c>
      <c r="G116" s="6"/>
      <c r="AA116" s="14" t="str">
        <f t="shared" si="3"/>
        <v/>
      </c>
      <c r="AB116" s="14" t="str">
        <f>IF(LEN($AA116)=0,"N",IF(LEN($AA116)&gt;1,"Error -- Availability entered in an incorrect format",IF($AA116='Control Panel'!$F$36,$AA116,IF($AA116='Control Panel'!$F$37,$AA116,IF($AA116='Control Panel'!$F$38,$AA116,IF($AA116='Control Panel'!$F$39,$AA116,IF($AA116='Control Panel'!$F$40,$AA116,IF($AA116='Control Panel'!$F$41,$AA116,"Error -- Availability entered in an incorrect format"))))))))</f>
        <v>N</v>
      </c>
    </row>
    <row r="117" spans="1:28" s="14" customFormat="1" ht="60" x14ac:dyDescent="0.25">
      <c r="A117" s="7">
        <v>105</v>
      </c>
      <c r="B117" s="9" t="s">
        <v>694</v>
      </c>
      <c r="C117" s="258" t="s">
        <v>39</v>
      </c>
      <c r="D117" s="220"/>
      <c r="E117" s="252"/>
      <c r="F117" s="204" t="str">
        <f t="shared" si="2"/>
        <v>N/A</v>
      </c>
      <c r="G117" s="6"/>
      <c r="AA117" s="14" t="str">
        <f t="shared" si="3"/>
        <v/>
      </c>
      <c r="AB117" s="14" t="str">
        <f>IF(LEN($AA117)=0,"N",IF(LEN($AA117)&gt;1,"Error -- Availability entered in an incorrect format",IF($AA117='Control Panel'!$F$36,$AA117,IF($AA117='Control Panel'!$F$37,$AA117,IF($AA117='Control Panel'!$F$38,$AA117,IF($AA117='Control Panel'!$F$39,$AA117,IF($AA117='Control Panel'!$F$40,$AA117,IF($AA117='Control Panel'!$F$41,$AA117,"Error -- Availability entered in an incorrect format"))))))))</f>
        <v>N</v>
      </c>
    </row>
    <row r="118" spans="1:28" s="14" customFormat="1" ht="30" x14ac:dyDescent="0.25">
      <c r="A118" s="7">
        <v>106</v>
      </c>
      <c r="B118" s="9" t="s">
        <v>695</v>
      </c>
      <c r="C118" s="258" t="s">
        <v>39</v>
      </c>
      <c r="D118" s="220"/>
      <c r="E118" s="252"/>
      <c r="F118" s="204" t="str">
        <f t="shared" si="2"/>
        <v>N/A</v>
      </c>
      <c r="G118" s="6"/>
      <c r="AA118" s="14" t="str">
        <f t="shared" si="3"/>
        <v/>
      </c>
      <c r="AB118" s="14" t="str">
        <f>IF(LEN($AA118)=0,"N",IF(LEN($AA118)&gt;1,"Error -- Availability entered in an incorrect format",IF($AA118='Control Panel'!$F$36,$AA118,IF($AA118='Control Panel'!$F$37,$AA118,IF($AA118='Control Panel'!$F$38,$AA118,IF($AA118='Control Panel'!$F$39,$AA118,IF($AA118='Control Panel'!$F$40,$AA118,IF($AA118='Control Panel'!$F$41,$AA118,"Error -- Availability entered in an incorrect format"))))))))</f>
        <v>N</v>
      </c>
    </row>
    <row r="119" spans="1:28" s="14" customFormat="1" ht="30" x14ac:dyDescent="0.25">
      <c r="A119" s="7">
        <v>107</v>
      </c>
      <c r="B119" s="249" t="s">
        <v>696</v>
      </c>
      <c r="C119" s="258"/>
      <c r="D119" s="220"/>
      <c r="E119" s="252"/>
      <c r="F119" s="204" t="str">
        <f t="shared" si="2"/>
        <v>N/A</v>
      </c>
      <c r="G119" s="6"/>
      <c r="AA119" s="14" t="str">
        <f t="shared" si="3"/>
        <v/>
      </c>
      <c r="AB119" s="14" t="str">
        <f>IF(LEN($AA119)=0,"N",IF(LEN($AA119)&gt;1,"Error -- Availability entered in an incorrect format",IF($AA119='Control Panel'!$F$36,$AA119,IF($AA119='Control Panel'!$F$37,$AA119,IF($AA119='Control Panel'!$F$38,$AA119,IF($AA119='Control Panel'!$F$39,$AA119,IF($AA119='Control Panel'!$F$40,$AA119,IF($AA119='Control Panel'!$F$41,$AA119,"Error -- Availability entered in an incorrect format"))))))))</f>
        <v>N</v>
      </c>
    </row>
    <row r="120" spans="1:28" s="14" customFormat="1" ht="30" x14ac:dyDescent="0.25">
      <c r="A120" s="7">
        <v>108</v>
      </c>
      <c r="B120" s="9" t="s">
        <v>697</v>
      </c>
      <c r="C120" s="258" t="s">
        <v>39</v>
      </c>
      <c r="D120" s="220"/>
      <c r="E120" s="252"/>
      <c r="F120" s="204" t="str">
        <f t="shared" si="2"/>
        <v>N/A</v>
      </c>
      <c r="G120" s="6"/>
      <c r="AA120" s="14" t="str">
        <f t="shared" si="3"/>
        <v/>
      </c>
      <c r="AB120" s="14" t="str">
        <f>IF(LEN($AA120)=0,"N",IF(LEN($AA120)&gt;1,"Error -- Availability entered in an incorrect format",IF($AA120='Control Panel'!$F$36,$AA120,IF($AA120='Control Panel'!$F$37,$AA120,IF($AA120='Control Panel'!$F$38,$AA120,IF($AA120='Control Panel'!$F$39,$AA120,IF($AA120='Control Panel'!$F$40,$AA120,IF($AA120='Control Panel'!$F$41,$AA120,"Error -- Availability entered in an incorrect format"))))))))</f>
        <v>N</v>
      </c>
    </row>
    <row r="121" spans="1:28" s="14" customFormat="1" ht="30" x14ac:dyDescent="0.25">
      <c r="A121" s="7">
        <v>109</v>
      </c>
      <c r="B121" s="9" t="s">
        <v>698</v>
      </c>
      <c r="C121" s="258" t="s">
        <v>39</v>
      </c>
      <c r="D121" s="220"/>
      <c r="E121" s="252"/>
      <c r="F121" s="204" t="str">
        <f t="shared" si="2"/>
        <v>N/A</v>
      </c>
      <c r="G121" s="6"/>
      <c r="AA121" s="14" t="str">
        <f t="shared" si="3"/>
        <v/>
      </c>
      <c r="AB121" s="14" t="str">
        <f>IF(LEN($AA121)=0,"N",IF(LEN($AA121)&gt;1,"Error -- Availability entered in an incorrect format",IF($AA121='Control Panel'!$F$36,$AA121,IF($AA121='Control Panel'!$F$37,$AA121,IF($AA121='Control Panel'!$F$38,$AA121,IF($AA121='Control Panel'!$F$39,$AA121,IF($AA121='Control Panel'!$F$40,$AA121,IF($AA121='Control Panel'!$F$41,$AA121,"Error -- Availability entered in an incorrect format"))))))))</f>
        <v>N</v>
      </c>
    </row>
    <row r="122" spans="1:28" s="14" customFormat="1" x14ac:dyDescent="0.25">
      <c r="A122" s="7">
        <v>110</v>
      </c>
      <c r="B122" s="9" t="s">
        <v>699</v>
      </c>
      <c r="C122" s="258" t="s">
        <v>39</v>
      </c>
      <c r="D122" s="220"/>
      <c r="E122" s="252"/>
      <c r="F122" s="204" t="str">
        <f t="shared" si="2"/>
        <v>N/A</v>
      </c>
      <c r="G122" s="6"/>
      <c r="AA122" s="14" t="str">
        <f t="shared" si="3"/>
        <v/>
      </c>
      <c r="AB122" s="14" t="str">
        <f>IF(LEN($AA122)=0,"N",IF(LEN($AA122)&gt;1,"Error -- Availability entered in an incorrect format",IF($AA122='Control Panel'!$F$36,$AA122,IF($AA122='Control Panel'!$F$37,$AA122,IF($AA122='Control Panel'!$F$38,$AA122,IF($AA122='Control Panel'!$F$39,$AA122,IF($AA122='Control Panel'!$F$40,$AA122,IF($AA122='Control Panel'!$F$41,$AA122,"Error -- Availability entered in an incorrect format"))))))))</f>
        <v>N</v>
      </c>
    </row>
    <row r="123" spans="1:28" s="14" customFormat="1" x14ac:dyDescent="0.25">
      <c r="A123" s="7">
        <v>111</v>
      </c>
      <c r="B123" s="9" t="s">
        <v>700</v>
      </c>
      <c r="C123" s="258" t="s">
        <v>39</v>
      </c>
      <c r="D123" s="220"/>
      <c r="E123" s="252"/>
      <c r="F123" s="204" t="str">
        <f t="shared" si="2"/>
        <v>N/A</v>
      </c>
      <c r="G123" s="6"/>
      <c r="AA123" s="14" t="str">
        <f t="shared" si="3"/>
        <v/>
      </c>
      <c r="AB123" s="14" t="str">
        <f>IF(LEN($AA123)=0,"N",IF(LEN($AA123)&gt;1,"Error -- Availability entered in an incorrect format",IF($AA123='Control Panel'!$F$36,$AA123,IF($AA123='Control Panel'!$F$37,$AA123,IF($AA123='Control Panel'!$F$38,$AA123,IF($AA123='Control Panel'!$F$39,$AA123,IF($AA123='Control Panel'!$F$40,$AA123,IF($AA123='Control Panel'!$F$41,$AA123,"Error -- Availability entered in an incorrect format"))))))))</f>
        <v>N</v>
      </c>
    </row>
    <row r="124" spans="1:28" s="14" customFormat="1" ht="30" x14ac:dyDescent="0.25">
      <c r="A124" s="7">
        <v>112</v>
      </c>
      <c r="B124" s="9" t="s">
        <v>701</v>
      </c>
      <c r="C124" s="258" t="s">
        <v>39</v>
      </c>
      <c r="D124" s="220"/>
      <c r="E124" s="252"/>
      <c r="F124" s="204" t="str">
        <f t="shared" si="2"/>
        <v>N/A</v>
      </c>
      <c r="G124" s="6"/>
      <c r="AA124" s="14" t="str">
        <f t="shared" si="3"/>
        <v/>
      </c>
      <c r="AB124" s="14" t="str">
        <f>IF(LEN($AA124)=0,"N",IF(LEN($AA124)&gt;1,"Error -- Availability entered in an incorrect format",IF($AA124='Control Panel'!$F$36,$AA124,IF($AA124='Control Panel'!$F$37,$AA124,IF($AA124='Control Panel'!$F$38,$AA124,IF($AA124='Control Panel'!$F$39,$AA124,IF($AA124='Control Panel'!$F$40,$AA124,IF($AA124='Control Panel'!$F$41,$AA124,"Error -- Availability entered in an incorrect format"))))))))</f>
        <v>N</v>
      </c>
    </row>
    <row r="125" spans="1:28" s="14" customFormat="1" ht="30" x14ac:dyDescent="0.25">
      <c r="A125" s="7">
        <v>113</v>
      </c>
      <c r="B125" s="9" t="s">
        <v>702</v>
      </c>
      <c r="C125" s="258" t="s">
        <v>39</v>
      </c>
      <c r="D125" s="220"/>
      <c r="E125" s="252"/>
      <c r="F125" s="204" t="str">
        <f t="shared" si="2"/>
        <v>N/A</v>
      </c>
      <c r="G125" s="6"/>
      <c r="AA125" s="14" t="str">
        <f t="shared" si="3"/>
        <v/>
      </c>
      <c r="AB125" s="14" t="str">
        <f>IF(LEN($AA125)=0,"N",IF(LEN($AA125)&gt;1,"Error -- Availability entered in an incorrect format",IF($AA125='Control Panel'!$F$36,$AA125,IF($AA125='Control Panel'!$F$37,$AA125,IF($AA125='Control Panel'!$F$38,$AA125,IF($AA125='Control Panel'!$F$39,$AA125,IF($AA125='Control Panel'!$F$40,$AA125,IF($AA125='Control Panel'!$F$41,$AA125,"Error -- Availability entered in an incorrect format"))))))))</f>
        <v>N</v>
      </c>
    </row>
    <row r="126" spans="1:28" s="14" customFormat="1" x14ac:dyDescent="0.25">
      <c r="A126" s="7">
        <v>114</v>
      </c>
      <c r="B126" s="9" t="s">
        <v>703</v>
      </c>
      <c r="C126" s="258" t="s">
        <v>39</v>
      </c>
      <c r="D126" s="220"/>
      <c r="E126" s="252"/>
      <c r="F126" s="204" t="str">
        <f t="shared" si="2"/>
        <v>N/A</v>
      </c>
      <c r="G126" s="6"/>
      <c r="AA126" s="14" t="str">
        <f t="shared" si="3"/>
        <v/>
      </c>
      <c r="AB126" s="14" t="str">
        <f>IF(LEN($AA126)=0,"N",IF(LEN($AA126)&gt;1,"Error -- Availability entered in an incorrect format",IF($AA126='Control Panel'!$F$36,$AA126,IF($AA126='Control Panel'!$F$37,$AA126,IF($AA126='Control Panel'!$F$38,$AA126,IF($AA126='Control Panel'!$F$39,$AA126,IF($AA126='Control Panel'!$F$40,$AA126,IF($AA126='Control Panel'!$F$41,$AA126,"Error -- Availability entered in an incorrect format"))))))))</f>
        <v>N</v>
      </c>
    </row>
    <row r="127" spans="1:28" s="14" customFormat="1" x14ac:dyDescent="0.25">
      <c r="A127" s="7">
        <v>115</v>
      </c>
      <c r="B127" s="249" t="s">
        <v>704</v>
      </c>
      <c r="C127" s="258"/>
      <c r="D127" s="220"/>
      <c r="E127" s="252"/>
      <c r="F127" s="204" t="str">
        <f t="shared" si="2"/>
        <v>N/A</v>
      </c>
      <c r="G127" s="6"/>
      <c r="AA127" s="14" t="str">
        <f t="shared" si="3"/>
        <v/>
      </c>
      <c r="AB127" s="14" t="str">
        <f>IF(LEN($AA127)=0,"N",IF(LEN($AA127)&gt;1,"Error -- Availability entered in an incorrect format",IF($AA127='Control Panel'!$F$36,$AA127,IF($AA127='Control Panel'!$F$37,$AA127,IF($AA127='Control Panel'!$F$38,$AA127,IF($AA127='Control Panel'!$F$39,$AA127,IF($AA127='Control Panel'!$F$40,$AA127,IF($AA127='Control Panel'!$F$41,$AA127,"Error -- Availability entered in an incorrect format"))))))))</f>
        <v>N</v>
      </c>
    </row>
    <row r="128" spans="1:28" s="14" customFormat="1" ht="45" x14ac:dyDescent="0.25">
      <c r="A128" s="7">
        <v>116</v>
      </c>
      <c r="B128" s="9" t="s">
        <v>705</v>
      </c>
      <c r="C128" s="258" t="s">
        <v>39</v>
      </c>
      <c r="D128" s="220"/>
      <c r="E128" s="252"/>
      <c r="F128" s="204" t="str">
        <f t="shared" si="2"/>
        <v>N/A</v>
      </c>
      <c r="G128" s="6"/>
      <c r="AA128" s="14" t="str">
        <f t="shared" si="3"/>
        <v/>
      </c>
      <c r="AB128" s="14" t="str">
        <f>IF(LEN($AA128)=0,"N",IF(LEN($AA128)&gt;1,"Error -- Availability entered in an incorrect format",IF($AA128='Control Panel'!$F$36,$AA128,IF($AA128='Control Panel'!$F$37,$AA128,IF($AA128='Control Panel'!$F$38,$AA128,IF($AA128='Control Panel'!$F$39,$AA128,IF($AA128='Control Panel'!$F$40,$AA128,IF($AA128='Control Panel'!$F$41,$AA128,"Error -- Availability entered in an incorrect format"))))))))</f>
        <v>N</v>
      </c>
    </row>
    <row r="129" spans="1:28" s="14" customFormat="1" ht="45" x14ac:dyDescent="0.25">
      <c r="A129" s="7">
        <v>117</v>
      </c>
      <c r="B129" s="9" t="s">
        <v>706</v>
      </c>
      <c r="C129" s="258" t="s">
        <v>39</v>
      </c>
      <c r="D129" s="220"/>
      <c r="E129" s="252"/>
      <c r="F129" s="204" t="str">
        <f t="shared" si="2"/>
        <v>N/A</v>
      </c>
      <c r="G129" s="6"/>
      <c r="AA129" s="14" t="str">
        <f t="shared" si="3"/>
        <v/>
      </c>
      <c r="AB129" s="14" t="str">
        <f>IF(LEN($AA129)=0,"N",IF(LEN($AA129)&gt;1,"Error -- Availability entered in an incorrect format",IF($AA129='Control Panel'!$F$36,$AA129,IF($AA129='Control Panel'!$F$37,$AA129,IF($AA129='Control Panel'!$F$38,$AA129,IF($AA129='Control Panel'!$F$39,$AA129,IF($AA129='Control Panel'!$F$40,$AA129,IF($AA129='Control Panel'!$F$41,$AA129,"Error -- Availability entered in an incorrect format"))))))))</f>
        <v>N</v>
      </c>
    </row>
    <row r="130" spans="1:28" s="14" customFormat="1" ht="30" x14ac:dyDescent="0.25">
      <c r="A130" s="7">
        <v>118</v>
      </c>
      <c r="B130" s="9" t="s">
        <v>707</v>
      </c>
      <c r="C130" s="258" t="s">
        <v>39</v>
      </c>
      <c r="D130" s="220"/>
      <c r="E130" s="252"/>
      <c r="F130" s="204" t="str">
        <f t="shared" si="2"/>
        <v>N/A</v>
      </c>
      <c r="G130" s="6"/>
      <c r="AA130" s="14" t="str">
        <f t="shared" si="3"/>
        <v/>
      </c>
      <c r="AB130" s="14" t="str">
        <f>IF(LEN($AA130)=0,"N",IF(LEN($AA130)&gt;1,"Error -- Availability entered in an incorrect format",IF($AA130='Control Panel'!$F$36,$AA130,IF($AA130='Control Panel'!$F$37,$AA130,IF($AA130='Control Panel'!$F$38,$AA130,IF($AA130='Control Panel'!$F$39,$AA130,IF($AA130='Control Panel'!$F$40,$AA130,IF($AA130='Control Panel'!$F$41,$AA130,"Error -- Availability entered in an incorrect format"))))))))</f>
        <v>N</v>
      </c>
    </row>
    <row r="131" spans="1:28" s="14" customFormat="1" ht="60" x14ac:dyDescent="0.25">
      <c r="A131" s="7">
        <v>119</v>
      </c>
      <c r="B131" s="9" t="s">
        <v>708</v>
      </c>
      <c r="C131" s="258" t="s">
        <v>39</v>
      </c>
      <c r="D131" s="220"/>
      <c r="E131" s="252"/>
      <c r="F131" s="204" t="str">
        <f t="shared" si="2"/>
        <v>N/A</v>
      </c>
      <c r="G131" s="6"/>
      <c r="AA131" s="14" t="str">
        <f t="shared" si="3"/>
        <v/>
      </c>
      <c r="AB131" s="14" t="str">
        <f>IF(LEN($AA131)=0,"N",IF(LEN($AA131)&gt;1,"Error -- Availability entered in an incorrect format",IF($AA131='Control Panel'!$F$36,$AA131,IF($AA131='Control Panel'!$F$37,$AA131,IF($AA131='Control Panel'!$F$38,$AA131,IF($AA131='Control Panel'!$F$39,$AA131,IF($AA131='Control Panel'!$F$40,$AA131,IF($AA131='Control Panel'!$F$41,$AA131,"Error -- Availability entered in an incorrect format"))))))))</f>
        <v>N</v>
      </c>
    </row>
    <row r="132" spans="1:28" s="14" customFormat="1" ht="60" x14ac:dyDescent="0.25">
      <c r="A132" s="7">
        <v>120</v>
      </c>
      <c r="B132" s="9" t="s">
        <v>709</v>
      </c>
      <c r="C132" s="258" t="s">
        <v>39</v>
      </c>
      <c r="D132" s="220"/>
      <c r="E132" s="252"/>
      <c r="F132" s="204" t="str">
        <f t="shared" si="2"/>
        <v>N/A</v>
      </c>
      <c r="G132" s="6"/>
      <c r="AA132" s="14" t="str">
        <f t="shared" si="3"/>
        <v/>
      </c>
      <c r="AB132" s="14" t="str">
        <f>IF(LEN($AA132)=0,"N",IF(LEN($AA132)&gt;1,"Error -- Availability entered in an incorrect format",IF($AA132='Control Panel'!$F$36,$AA132,IF($AA132='Control Panel'!$F$37,$AA132,IF($AA132='Control Panel'!$F$38,$AA132,IF($AA132='Control Panel'!$F$39,$AA132,IF($AA132='Control Panel'!$F$40,$AA132,IF($AA132='Control Panel'!$F$41,$AA132,"Error -- Availability entered in an incorrect format"))))))))</f>
        <v>N</v>
      </c>
    </row>
    <row r="133" spans="1:28" s="14" customFormat="1" ht="30" x14ac:dyDescent="0.25">
      <c r="A133" s="7">
        <v>121</v>
      </c>
      <c r="B133" s="9" t="s">
        <v>710</v>
      </c>
      <c r="C133" s="258" t="s">
        <v>39</v>
      </c>
      <c r="D133" s="220"/>
      <c r="E133" s="252"/>
      <c r="F133" s="204" t="str">
        <f t="shared" si="2"/>
        <v>N/A</v>
      </c>
      <c r="G133" s="6"/>
      <c r="AA133" s="14" t="str">
        <f t="shared" si="3"/>
        <v/>
      </c>
      <c r="AB133" s="14" t="str">
        <f>IF(LEN($AA133)=0,"N",IF(LEN($AA133)&gt;1,"Error -- Availability entered in an incorrect format",IF($AA133='Control Panel'!$F$36,$AA133,IF($AA133='Control Panel'!$F$37,$AA133,IF($AA133='Control Panel'!$F$38,$AA133,IF($AA133='Control Panel'!$F$39,$AA133,IF($AA133='Control Panel'!$F$40,$AA133,IF($AA133='Control Panel'!$F$41,$AA133,"Error -- Availability entered in an incorrect format"))))))))</f>
        <v>N</v>
      </c>
    </row>
    <row r="134" spans="1:28" s="14" customFormat="1" ht="30" x14ac:dyDescent="0.25">
      <c r="A134" s="7">
        <v>122</v>
      </c>
      <c r="B134" s="9" t="s">
        <v>711</v>
      </c>
      <c r="C134" s="258" t="s">
        <v>39</v>
      </c>
      <c r="D134" s="220"/>
      <c r="E134" s="252"/>
      <c r="F134" s="204" t="str">
        <f t="shared" si="2"/>
        <v>N/A</v>
      </c>
      <c r="G134" s="6"/>
      <c r="AA134" s="14" t="str">
        <f t="shared" si="3"/>
        <v/>
      </c>
      <c r="AB134" s="14" t="str">
        <f>IF(LEN($AA134)=0,"N",IF(LEN($AA134)&gt;1,"Error -- Availability entered in an incorrect format",IF($AA134='Control Panel'!$F$36,$AA134,IF($AA134='Control Panel'!$F$37,$AA134,IF($AA134='Control Panel'!$F$38,$AA134,IF($AA134='Control Panel'!$F$39,$AA134,IF($AA134='Control Panel'!$F$40,$AA134,IF($AA134='Control Panel'!$F$41,$AA134,"Error -- Availability entered in an incorrect format"))))))))</f>
        <v>N</v>
      </c>
    </row>
    <row r="135" spans="1:28" s="14" customFormat="1" ht="30" x14ac:dyDescent="0.25">
      <c r="A135" s="7">
        <v>123</v>
      </c>
      <c r="B135" s="9" t="s">
        <v>712</v>
      </c>
      <c r="C135" s="258" t="s">
        <v>39</v>
      </c>
      <c r="D135" s="220"/>
      <c r="E135" s="252"/>
      <c r="F135" s="204" t="str">
        <f t="shared" si="2"/>
        <v>N/A</v>
      </c>
      <c r="G135" s="6"/>
      <c r="AA135" s="14" t="str">
        <f t="shared" si="3"/>
        <v/>
      </c>
      <c r="AB135" s="14" t="str">
        <f>IF(LEN($AA135)=0,"N",IF(LEN($AA135)&gt;1,"Error -- Availability entered in an incorrect format",IF($AA135='Control Panel'!$F$36,$AA135,IF($AA135='Control Panel'!$F$37,$AA135,IF($AA135='Control Panel'!$F$38,$AA135,IF($AA135='Control Panel'!$F$39,$AA135,IF($AA135='Control Panel'!$F$40,$AA135,IF($AA135='Control Panel'!$F$41,$AA135,"Error -- Availability entered in an incorrect format"))))))))</f>
        <v>N</v>
      </c>
    </row>
    <row r="136" spans="1:28" s="14" customFormat="1" ht="30" x14ac:dyDescent="0.25">
      <c r="A136" s="7">
        <v>124</v>
      </c>
      <c r="B136" s="9" t="s">
        <v>713</v>
      </c>
      <c r="C136" s="258" t="s">
        <v>39</v>
      </c>
      <c r="D136" s="220"/>
      <c r="E136" s="252"/>
      <c r="F136" s="204" t="str">
        <f t="shared" si="2"/>
        <v>N/A</v>
      </c>
      <c r="G136" s="6"/>
      <c r="AA136" s="14" t="str">
        <f t="shared" si="3"/>
        <v/>
      </c>
      <c r="AB136" s="14" t="str">
        <f>IF(LEN($AA136)=0,"N",IF(LEN($AA136)&gt;1,"Error -- Availability entered in an incorrect format",IF($AA136='Control Panel'!$F$36,$AA136,IF($AA136='Control Panel'!$F$37,$AA136,IF($AA136='Control Panel'!$F$38,$AA136,IF($AA136='Control Panel'!$F$39,$AA136,IF($AA136='Control Panel'!$F$40,$AA136,IF($AA136='Control Panel'!$F$41,$AA136,"Error -- Availability entered in an incorrect format"))))))))</f>
        <v>N</v>
      </c>
    </row>
    <row r="137" spans="1:28" s="14" customFormat="1" ht="30" x14ac:dyDescent="0.25">
      <c r="A137" s="7">
        <v>125</v>
      </c>
      <c r="B137" s="9" t="s">
        <v>714</v>
      </c>
      <c r="C137" s="258" t="s">
        <v>39</v>
      </c>
      <c r="D137" s="220"/>
      <c r="E137" s="252"/>
      <c r="F137" s="204" t="str">
        <f t="shared" si="2"/>
        <v>N/A</v>
      </c>
      <c r="G137" s="6"/>
      <c r="AA137" s="14" t="str">
        <f t="shared" si="3"/>
        <v/>
      </c>
      <c r="AB137" s="14" t="str">
        <f>IF(LEN($AA137)=0,"N",IF(LEN($AA137)&gt;1,"Error -- Availability entered in an incorrect format",IF($AA137='Control Panel'!$F$36,$AA137,IF($AA137='Control Panel'!$F$37,$AA137,IF($AA137='Control Panel'!$F$38,$AA137,IF($AA137='Control Panel'!$F$39,$AA137,IF($AA137='Control Panel'!$F$40,$AA137,IF($AA137='Control Panel'!$F$41,$AA137,"Error -- Availability entered in an incorrect format"))))))))</f>
        <v>N</v>
      </c>
    </row>
    <row r="138" spans="1:28" s="14" customFormat="1" x14ac:dyDescent="0.25">
      <c r="A138" s="7">
        <v>126</v>
      </c>
      <c r="B138" s="249" t="s">
        <v>715</v>
      </c>
      <c r="C138" s="258"/>
      <c r="D138" s="220"/>
      <c r="E138" s="252"/>
      <c r="F138" s="204" t="str">
        <f t="shared" si="2"/>
        <v>N/A</v>
      </c>
      <c r="G138" s="6"/>
      <c r="AA138" s="14" t="str">
        <f t="shared" si="3"/>
        <v/>
      </c>
      <c r="AB138" s="14" t="str">
        <f>IF(LEN($AA138)=0,"N",IF(LEN($AA138)&gt;1,"Error -- Availability entered in an incorrect format",IF($AA138='Control Panel'!$F$36,$AA138,IF($AA138='Control Panel'!$F$37,$AA138,IF($AA138='Control Panel'!$F$38,$AA138,IF($AA138='Control Panel'!$F$39,$AA138,IF($AA138='Control Panel'!$F$40,$AA138,IF($AA138='Control Panel'!$F$41,$AA138,"Error -- Availability entered in an incorrect format"))))))))</f>
        <v>N</v>
      </c>
    </row>
    <row r="139" spans="1:28" s="14" customFormat="1" ht="60" x14ac:dyDescent="0.25">
      <c r="A139" s="7">
        <v>127</v>
      </c>
      <c r="B139" s="9" t="s">
        <v>716</v>
      </c>
      <c r="C139" s="258" t="s">
        <v>39</v>
      </c>
      <c r="D139" s="220"/>
      <c r="E139" s="252"/>
      <c r="F139" s="204" t="str">
        <f t="shared" si="2"/>
        <v>N/A</v>
      </c>
      <c r="G139" s="6"/>
      <c r="AA139" s="14" t="str">
        <f t="shared" si="3"/>
        <v/>
      </c>
      <c r="AB139" s="14" t="str">
        <f>IF(LEN($AA139)=0,"N",IF(LEN($AA139)&gt;1,"Error -- Availability entered in an incorrect format",IF($AA139='Control Panel'!$F$36,$AA139,IF($AA139='Control Panel'!$F$37,$AA139,IF($AA139='Control Panel'!$F$38,$AA139,IF($AA139='Control Panel'!$F$39,$AA139,IF($AA139='Control Panel'!$F$40,$AA139,IF($AA139='Control Panel'!$F$41,$AA139,"Error -- Availability entered in an incorrect format"))))))))</f>
        <v>N</v>
      </c>
    </row>
    <row r="140" spans="1:28" s="14" customFormat="1" ht="75" x14ac:dyDescent="0.25">
      <c r="A140" s="7">
        <v>128</v>
      </c>
      <c r="B140" s="261" t="s">
        <v>717</v>
      </c>
      <c r="C140" s="258" t="s">
        <v>39</v>
      </c>
      <c r="D140" s="220"/>
      <c r="E140" s="252"/>
      <c r="F140" s="204" t="str">
        <f t="shared" si="2"/>
        <v>N/A</v>
      </c>
      <c r="G140" s="6"/>
      <c r="AA140" s="14" t="str">
        <f t="shared" si="3"/>
        <v/>
      </c>
      <c r="AB140" s="14" t="str">
        <f>IF(LEN($AA140)=0,"N",IF(LEN($AA140)&gt;1,"Error -- Availability entered in an incorrect format",IF($AA140='Control Panel'!$F$36,$AA140,IF($AA140='Control Panel'!$F$37,$AA140,IF($AA140='Control Panel'!$F$38,$AA140,IF($AA140='Control Panel'!$F$39,$AA140,IF($AA140='Control Panel'!$F$40,$AA140,IF($AA140='Control Panel'!$F$41,$AA140,"Error -- Availability entered in an incorrect format"))))))))</f>
        <v>N</v>
      </c>
    </row>
    <row r="141" spans="1:28" s="14" customFormat="1" ht="75" x14ac:dyDescent="0.25">
      <c r="A141" s="7">
        <v>129</v>
      </c>
      <c r="B141" s="261" t="s">
        <v>718</v>
      </c>
      <c r="C141" s="258" t="s">
        <v>39</v>
      </c>
      <c r="D141" s="220"/>
      <c r="E141" s="252"/>
      <c r="F141" s="204" t="str">
        <f t="shared" si="2"/>
        <v>N/A</v>
      </c>
      <c r="G141" s="6"/>
      <c r="AA141" s="14" t="str">
        <f t="shared" si="3"/>
        <v/>
      </c>
      <c r="AB141" s="14" t="str">
        <f>IF(LEN($AA141)=0,"N",IF(LEN($AA141)&gt;1,"Error -- Availability entered in an incorrect format",IF($AA141='Control Panel'!$F$36,$AA141,IF($AA141='Control Panel'!$F$37,$AA141,IF($AA141='Control Panel'!$F$38,$AA141,IF($AA141='Control Panel'!$F$39,$AA141,IF($AA141='Control Panel'!$F$40,$AA141,IF($AA141='Control Panel'!$F$41,$AA141,"Error -- Availability entered in an incorrect format"))))))))</f>
        <v>N</v>
      </c>
    </row>
    <row r="142" spans="1:28" s="14" customFormat="1" ht="45" x14ac:dyDescent="0.25">
      <c r="A142" s="7">
        <v>130</v>
      </c>
      <c r="B142" s="9" t="s">
        <v>719</v>
      </c>
      <c r="C142" s="258" t="s">
        <v>39</v>
      </c>
      <c r="D142" s="220"/>
      <c r="E142" s="252"/>
      <c r="F142" s="204" t="str">
        <f t="shared" ref="F142:F205" si="4">IF($D$10=$A$9,"N/A",$D$10)</f>
        <v>N/A</v>
      </c>
      <c r="G142" s="6"/>
      <c r="AA142" s="14" t="str">
        <f t="shared" ref="AA142:AA205" si="5">TRIM($D142)</f>
        <v/>
      </c>
      <c r="AB142" s="14" t="str">
        <f>IF(LEN($AA142)=0,"N",IF(LEN($AA142)&gt;1,"Error -- Availability entered in an incorrect format",IF($AA142='Control Panel'!$F$36,$AA142,IF($AA142='Control Panel'!$F$37,$AA142,IF($AA142='Control Panel'!$F$38,$AA142,IF($AA142='Control Panel'!$F$39,$AA142,IF($AA142='Control Panel'!$F$40,$AA142,IF($AA142='Control Panel'!$F$41,$AA142,"Error -- Availability entered in an incorrect format"))))))))</f>
        <v>N</v>
      </c>
    </row>
    <row r="143" spans="1:28" s="14" customFormat="1" ht="30" x14ac:dyDescent="0.25">
      <c r="A143" s="7">
        <v>131</v>
      </c>
      <c r="B143" s="9" t="s">
        <v>720</v>
      </c>
      <c r="C143" s="258" t="s">
        <v>42</v>
      </c>
      <c r="D143" s="220"/>
      <c r="E143" s="252"/>
      <c r="F143" s="204" t="str">
        <f t="shared" si="4"/>
        <v>N/A</v>
      </c>
      <c r="G143" s="6"/>
      <c r="AA143" s="14" t="str">
        <f t="shared" si="5"/>
        <v/>
      </c>
      <c r="AB143" s="14" t="str">
        <f>IF(LEN($AA143)=0,"N",IF(LEN($AA143)&gt;1,"Error -- Availability entered in an incorrect format",IF($AA143='Control Panel'!$F$36,$AA143,IF($AA143='Control Panel'!$F$37,$AA143,IF($AA143='Control Panel'!$F$38,$AA143,IF($AA143='Control Panel'!$F$39,$AA143,IF($AA143='Control Panel'!$F$40,$AA143,IF($AA143='Control Panel'!$F$41,$AA143,"Error -- Availability entered in an incorrect format"))))))))</f>
        <v>N</v>
      </c>
    </row>
    <row r="144" spans="1:28" s="14" customFormat="1" ht="30" x14ac:dyDescent="0.25">
      <c r="A144" s="7">
        <v>132</v>
      </c>
      <c r="B144" s="9" t="s">
        <v>721</v>
      </c>
      <c r="C144" s="258" t="s">
        <v>39</v>
      </c>
      <c r="D144" s="220"/>
      <c r="E144" s="252"/>
      <c r="F144" s="204" t="str">
        <f t="shared" si="4"/>
        <v>N/A</v>
      </c>
      <c r="G144" s="6"/>
      <c r="AA144" s="14" t="str">
        <f t="shared" si="5"/>
        <v/>
      </c>
      <c r="AB144" s="14" t="str">
        <f>IF(LEN($AA144)=0,"N",IF(LEN($AA144)&gt;1,"Error -- Availability entered in an incorrect format",IF($AA144='Control Panel'!$F$36,$AA144,IF($AA144='Control Panel'!$F$37,$AA144,IF($AA144='Control Panel'!$F$38,$AA144,IF($AA144='Control Panel'!$F$39,$AA144,IF($AA144='Control Panel'!$F$40,$AA144,IF($AA144='Control Panel'!$F$41,$AA144,"Error -- Availability entered in an incorrect format"))))))))</f>
        <v>N</v>
      </c>
    </row>
    <row r="145" spans="1:28" s="14" customFormat="1" ht="30" x14ac:dyDescent="0.25">
      <c r="A145" s="7">
        <v>133</v>
      </c>
      <c r="B145" s="9" t="s">
        <v>722</v>
      </c>
      <c r="C145" s="258" t="s">
        <v>39</v>
      </c>
      <c r="D145" s="220"/>
      <c r="E145" s="252"/>
      <c r="F145" s="204" t="str">
        <f t="shared" si="4"/>
        <v>N/A</v>
      </c>
      <c r="G145" s="6"/>
      <c r="AA145" s="14" t="str">
        <f t="shared" si="5"/>
        <v/>
      </c>
      <c r="AB145" s="14" t="str">
        <f>IF(LEN($AA145)=0,"N",IF(LEN($AA145)&gt;1,"Error -- Availability entered in an incorrect format",IF($AA145='Control Panel'!$F$36,$AA145,IF($AA145='Control Panel'!$F$37,$AA145,IF($AA145='Control Panel'!$F$38,$AA145,IF($AA145='Control Panel'!$F$39,$AA145,IF($AA145='Control Panel'!$F$40,$AA145,IF($AA145='Control Panel'!$F$41,$AA145,"Error -- Availability entered in an incorrect format"))))))))</f>
        <v>N</v>
      </c>
    </row>
    <row r="146" spans="1:28" s="14" customFormat="1" ht="45" x14ac:dyDescent="0.25">
      <c r="A146" s="7">
        <v>134</v>
      </c>
      <c r="B146" s="9" t="s">
        <v>723</v>
      </c>
      <c r="C146" s="258" t="s">
        <v>39</v>
      </c>
      <c r="D146" s="220"/>
      <c r="E146" s="252"/>
      <c r="F146" s="204" t="str">
        <f t="shared" si="4"/>
        <v>N/A</v>
      </c>
      <c r="G146" s="6"/>
      <c r="AA146" s="14" t="str">
        <f t="shared" si="5"/>
        <v/>
      </c>
      <c r="AB146" s="14" t="str">
        <f>IF(LEN($AA146)=0,"N",IF(LEN($AA146)&gt;1,"Error -- Availability entered in an incorrect format",IF($AA146='Control Panel'!$F$36,$AA146,IF($AA146='Control Panel'!$F$37,$AA146,IF($AA146='Control Panel'!$F$38,$AA146,IF($AA146='Control Panel'!$F$39,$AA146,IF($AA146='Control Panel'!$F$40,$AA146,IF($AA146='Control Panel'!$F$41,$AA146,"Error -- Availability entered in an incorrect format"))))))))</f>
        <v>N</v>
      </c>
    </row>
    <row r="147" spans="1:28" s="14" customFormat="1" ht="60" x14ac:dyDescent="0.25">
      <c r="A147" s="7">
        <v>135</v>
      </c>
      <c r="B147" s="9" t="s">
        <v>724</v>
      </c>
      <c r="C147" s="258" t="s">
        <v>39</v>
      </c>
      <c r="D147" s="220"/>
      <c r="E147" s="252"/>
      <c r="F147" s="204" t="str">
        <f t="shared" si="4"/>
        <v>N/A</v>
      </c>
      <c r="G147" s="6"/>
      <c r="AA147" s="14" t="str">
        <f t="shared" si="5"/>
        <v/>
      </c>
      <c r="AB147" s="14" t="str">
        <f>IF(LEN($AA147)=0,"N",IF(LEN($AA147)&gt;1,"Error -- Availability entered in an incorrect format",IF($AA147='Control Panel'!$F$36,$AA147,IF($AA147='Control Panel'!$F$37,$AA147,IF($AA147='Control Panel'!$F$38,$AA147,IF($AA147='Control Panel'!$F$39,$AA147,IF($AA147='Control Panel'!$F$40,$AA147,IF($AA147='Control Panel'!$F$41,$AA147,"Error -- Availability entered in an incorrect format"))))))))</f>
        <v>N</v>
      </c>
    </row>
    <row r="148" spans="1:28" s="14" customFormat="1" ht="30" x14ac:dyDescent="0.25">
      <c r="A148" s="7">
        <v>136</v>
      </c>
      <c r="B148" s="9" t="s">
        <v>725</v>
      </c>
      <c r="C148" s="258" t="s">
        <v>39</v>
      </c>
      <c r="D148" s="220"/>
      <c r="E148" s="252"/>
      <c r="F148" s="204" t="str">
        <f t="shared" si="4"/>
        <v>N/A</v>
      </c>
      <c r="G148" s="6"/>
      <c r="AA148" s="14" t="str">
        <f t="shared" si="5"/>
        <v/>
      </c>
      <c r="AB148" s="14" t="str">
        <f>IF(LEN($AA148)=0,"N",IF(LEN($AA148)&gt;1,"Error -- Availability entered in an incorrect format",IF($AA148='Control Panel'!$F$36,$AA148,IF($AA148='Control Panel'!$F$37,$AA148,IF($AA148='Control Panel'!$F$38,$AA148,IF($AA148='Control Panel'!$F$39,$AA148,IF($AA148='Control Panel'!$F$40,$AA148,IF($AA148='Control Panel'!$F$41,$AA148,"Error -- Availability entered in an incorrect format"))))))))</f>
        <v>N</v>
      </c>
    </row>
    <row r="149" spans="1:28" s="14" customFormat="1" x14ac:dyDescent="0.25">
      <c r="A149" s="7">
        <v>137</v>
      </c>
      <c r="B149" s="249" t="s">
        <v>726</v>
      </c>
      <c r="C149" s="258"/>
      <c r="D149" s="220"/>
      <c r="E149" s="252"/>
      <c r="F149" s="204" t="str">
        <f t="shared" si="4"/>
        <v>N/A</v>
      </c>
      <c r="G149" s="6"/>
      <c r="AA149" s="14" t="str">
        <f t="shared" si="5"/>
        <v/>
      </c>
      <c r="AB149" s="14" t="str">
        <f>IF(LEN($AA149)=0,"N",IF(LEN($AA149)&gt;1,"Error -- Availability entered in an incorrect format",IF($AA149='Control Panel'!$F$36,$AA149,IF($AA149='Control Panel'!$F$37,$AA149,IF($AA149='Control Panel'!$F$38,$AA149,IF($AA149='Control Panel'!$F$39,$AA149,IF($AA149='Control Panel'!$F$40,$AA149,IF($AA149='Control Panel'!$F$41,$AA149,"Error -- Availability entered in an incorrect format"))))))))</f>
        <v>N</v>
      </c>
    </row>
    <row r="150" spans="1:28" s="14" customFormat="1" ht="30" x14ac:dyDescent="0.25">
      <c r="A150" s="7">
        <v>138</v>
      </c>
      <c r="B150" s="9" t="s">
        <v>727</v>
      </c>
      <c r="C150" s="258" t="s">
        <v>39</v>
      </c>
      <c r="D150" s="220"/>
      <c r="E150" s="252"/>
      <c r="F150" s="204" t="str">
        <f t="shared" si="4"/>
        <v>N/A</v>
      </c>
      <c r="G150" s="6"/>
      <c r="AA150" s="14" t="str">
        <f t="shared" si="5"/>
        <v/>
      </c>
      <c r="AB150" s="14" t="str">
        <f>IF(LEN($AA150)=0,"N",IF(LEN($AA150)&gt;1,"Error -- Availability entered in an incorrect format",IF($AA150='Control Panel'!$F$36,$AA150,IF($AA150='Control Panel'!$F$37,$AA150,IF($AA150='Control Panel'!$F$38,$AA150,IF($AA150='Control Panel'!$F$39,$AA150,IF($AA150='Control Panel'!$F$40,$AA150,IF($AA150='Control Panel'!$F$41,$AA150,"Error -- Availability entered in an incorrect format"))))))))</f>
        <v>N</v>
      </c>
    </row>
    <row r="151" spans="1:28" s="14" customFormat="1" ht="30" x14ac:dyDescent="0.25">
      <c r="A151" s="7">
        <v>139</v>
      </c>
      <c r="B151" s="9" t="s">
        <v>728</v>
      </c>
      <c r="C151" s="258" t="s">
        <v>39</v>
      </c>
      <c r="D151" s="220"/>
      <c r="E151" s="252"/>
      <c r="F151" s="204" t="str">
        <f t="shared" si="4"/>
        <v>N/A</v>
      </c>
      <c r="G151" s="6"/>
      <c r="AA151" s="14" t="str">
        <f t="shared" si="5"/>
        <v/>
      </c>
      <c r="AB151" s="14" t="str">
        <f>IF(LEN($AA151)=0,"N",IF(LEN($AA151)&gt;1,"Error -- Availability entered in an incorrect format",IF($AA151='Control Panel'!$F$36,$AA151,IF($AA151='Control Panel'!$F$37,$AA151,IF($AA151='Control Panel'!$F$38,$AA151,IF($AA151='Control Panel'!$F$39,$AA151,IF($AA151='Control Panel'!$F$40,$AA151,IF($AA151='Control Panel'!$F$41,$AA151,"Error -- Availability entered in an incorrect format"))))))))</f>
        <v>N</v>
      </c>
    </row>
    <row r="152" spans="1:28" s="14" customFormat="1" x14ac:dyDescent="0.25">
      <c r="A152" s="7">
        <v>140</v>
      </c>
      <c r="B152" s="9" t="s">
        <v>729</v>
      </c>
      <c r="C152" s="258" t="s">
        <v>39</v>
      </c>
      <c r="D152" s="220"/>
      <c r="E152" s="252"/>
      <c r="F152" s="204" t="str">
        <f t="shared" si="4"/>
        <v>N/A</v>
      </c>
      <c r="G152" s="6"/>
      <c r="AA152" s="14" t="str">
        <f t="shared" si="5"/>
        <v/>
      </c>
      <c r="AB152" s="14" t="str">
        <f>IF(LEN($AA152)=0,"N",IF(LEN($AA152)&gt;1,"Error -- Availability entered in an incorrect format",IF($AA152='Control Panel'!$F$36,$AA152,IF($AA152='Control Panel'!$F$37,$AA152,IF($AA152='Control Panel'!$F$38,$AA152,IF($AA152='Control Panel'!$F$39,$AA152,IF($AA152='Control Panel'!$F$40,$AA152,IF($AA152='Control Panel'!$F$41,$AA152,"Error -- Availability entered in an incorrect format"))))))))</f>
        <v>N</v>
      </c>
    </row>
    <row r="153" spans="1:28" s="14" customFormat="1" ht="45" x14ac:dyDescent="0.25">
      <c r="A153" s="7">
        <v>141</v>
      </c>
      <c r="B153" s="9" t="s">
        <v>730</v>
      </c>
      <c r="C153" s="258" t="s">
        <v>39</v>
      </c>
      <c r="D153" s="220"/>
      <c r="E153" s="252"/>
      <c r="F153" s="204" t="str">
        <f t="shared" si="4"/>
        <v>N/A</v>
      </c>
      <c r="G153" s="6"/>
      <c r="AA153" s="14" t="str">
        <f t="shared" si="5"/>
        <v/>
      </c>
      <c r="AB153" s="14" t="str">
        <f>IF(LEN($AA153)=0,"N",IF(LEN($AA153)&gt;1,"Error -- Availability entered in an incorrect format",IF($AA153='Control Panel'!$F$36,$AA153,IF($AA153='Control Panel'!$F$37,$AA153,IF($AA153='Control Panel'!$F$38,$AA153,IF($AA153='Control Panel'!$F$39,$AA153,IF($AA153='Control Panel'!$F$40,$AA153,IF($AA153='Control Panel'!$F$41,$AA153,"Error -- Availability entered in an incorrect format"))))))))</f>
        <v>N</v>
      </c>
    </row>
    <row r="154" spans="1:28" s="14" customFormat="1" x14ac:dyDescent="0.25">
      <c r="A154" s="7">
        <v>142</v>
      </c>
      <c r="B154" s="9" t="s">
        <v>731</v>
      </c>
      <c r="C154" s="258" t="s">
        <v>39</v>
      </c>
      <c r="D154" s="220"/>
      <c r="E154" s="252"/>
      <c r="F154" s="204" t="str">
        <f t="shared" si="4"/>
        <v>N/A</v>
      </c>
      <c r="G154" s="6"/>
      <c r="AA154" s="14" t="str">
        <f t="shared" si="5"/>
        <v/>
      </c>
      <c r="AB154" s="14" t="str">
        <f>IF(LEN($AA154)=0,"N",IF(LEN($AA154)&gt;1,"Error -- Availability entered in an incorrect format",IF($AA154='Control Panel'!$F$36,$AA154,IF($AA154='Control Panel'!$F$37,$AA154,IF($AA154='Control Panel'!$F$38,$AA154,IF($AA154='Control Panel'!$F$39,$AA154,IF($AA154='Control Panel'!$F$40,$AA154,IF($AA154='Control Panel'!$F$41,$AA154,"Error -- Availability entered in an incorrect format"))))))))</f>
        <v>N</v>
      </c>
    </row>
    <row r="155" spans="1:28" s="14" customFormat="1" ht="30" x14ac:dyDescent="0.25">
      <c r="A155" s="7">
        <v>143</v>
      </c>
      <c r="B155" s="9" t="s">
        <v>732</v>
      </c>
      <c r="C155" s="258" t="s">
        <v>39</v>
      </c>
      <c r="D155" s="220"/>
      <c r="E155" s="252"/>
      <c r="F155" s="204" t="str">
        <f t="shared" si="4"/>
        <v>N/A</v>
      </c>
      <c r="G155" s="6"/>
      <c r="AA155" s="14" t="str">
        <f t="shared" si="5"/>
        <v/>
      </c>
      <c r="AB155" s="14" t="str">
        <f>IF(LEN($AA155)=0,"N",IF(LEN($AA155)&gt;1,"Error -- Availability entered in an incorrect format",IF($AA155='Control Panel'!$F$36,$AA155,IF($AA155='Control Panel'!$F$37,$AA155,IF($AA155='Control Panel'!$F$38,$AA155,IF($AA155='Control Panel'!$F$39,$AA155,IF($AA155='Control Panel'!$F$40,$AA155,IF($AA155='Control Panel'!$F$41,$AA155,"Error -- Availability entered in an incorrect format"))))))))</f>
        <v>N</v>
      </c>
    </row>
    <row r="156" spans="1:28" s="14" customFormat="1" x14ac:dyDescent="0.25">
      <c r="A156" s="7">
        <v>144</v>
      </c>
      <c r="B156" s="9" t="s">
        <v>733</v>
      </c>
      <c r="C156" s="258" t="s">
        <v>42</v>
      </c>
      <c r="D156" s="220"/>
      <c r="E156" s="252"/>
      <c r="F156" s="204" t="str">
        <f t="shared" si="4"/>
        <v>N/A</v>
      </c>
      <c r="G156" s="6"/>
      <c r="AA156" s="14" t="str">
        <f t="shared" si="5"/>
        <v/>
      </c>
      <c r="AB156" s="14" t="str">
        <f>IF(LEN($AA156)=0,"N",IF(LEN($AA156)&gt;1,"Error -- Availability entered in an incorrect format",IF($AA156='Control Panel'!$F$36,$AA156,IF($AA156='Control Panel'!$F$37,$AA156,IF($AA156='Control Panel'!$F$38,$AA156,IF($AA156='Control Panel'!$F$39,$AA156,IF($AA156='Control Panel'!$F$40,$AA156,IF($AA156='Control Panel'!$F$41,$AA156,"Error -- Availability entered in an incorrect format"))))))))</f>
        <v>N</v>
      </c>
    </row>
    <row r="157" spans="1:28" s="14" customFormat="1" ht="30" x14ac:dyDescent="0.25">
      <c r="A157" s="7">
        <v>145</v>
      </c>
      <c r="B157" s="9" t="s">
        <v>734</v>
      </c>
      <c r="C157" s="258" t="s">
        <v>39</v>
      </c>
      <c r="D157" s="220"/>
      <c r="E157" s="252"/>
      <c r="F157" s="204" t="str">
        <f t="shared" si="4"/>
        <v>N/A</v>
      </c>
      <c r="G157" s="6"/>
      <c r="AA157" s="14" t="str">
        <f t="shared" si="5"/>
        <v/>
      </c>
      <c r="AB157" s="14" t="str">
        <f>IF(LEN($AA157)=0,"N",IF(LEN($AA157)&gt;1,"Error -- Availability entered in an incorrect format",IF($AA157='Control Panel'!$F$36,$AA157,IF($AA157='Control Panel'!$F$37,$AA157,IF($AA157='Control Panel'!$F$38,$AA157,IF($AA157='Control Panel'!$F$39,$AA157,IF($AA157='Control Panel'!$F$40,$AA157,IF($AA157='Control Panel'!$F$41,$AA157,"Error -- Availability entered in an incorrect format"))))))))</f>
        <v>N</v>
      </c>
    </row>
    <row r="158" spans="1:28" s="14" customFormat="1" ht="30" x14ac:dyDescent="0.25">
      <c r="A158" s="7">
        <v>146</v>
      </c>
      <c r="B158" s="9" t="s">
        <v>735</v>
      </c>
      <c r="C158" s="258" t="s">
        <v>39</v>
      </c>
      <c r="D158" s="220"/>
      <c r="E158" s="252"/>
      <c r="F158" s="204" t="str">
        <f t="shared" si="4"/>
        <v>N/A</v>
      </c>
      <c r="G158" s="6"/>
      <c r="AA158" s="14" t="str">
        <f t="shared" si="5"/>
        <v/>
      </c>
      <c r="AB158" s="14" t="str">
        <f>IF(LEN($AA158)=0,"N",IF(LEN($AA158)&gt;1,"Error -- Availability entered in an incorrect format",IF($AA158='Control Panel'!$F$36,$AA158,IF($AA158='Control Panel'!$F$37,$AA158,IF($AA158='Control Panel'!$F$38,$AA158,IF($AA158='Control Panel'!$F$39,$AA158,IF($AA158='Control Panel'!$F$40,$AA158,IF($AA158='Control Panel'!$F$41,$AA158,"Error -- Availability entered in an incorrect format"))))))))</f>
        <v>N</v>
      </c>
    </row>
    <row r="159" spans="1:28" s="14" customFormat="1" ht="30" x14ac:dyDescent="0.25">
      <c r="A159" s="7">
        <v>147</v>
      </c>
      <c r="B159" s="9" t="s">
        <v>736</v>
      </c>
      <c r="C159" s="13" t="s">
        <v>39</v>
      </c>
      <c r="D159" s="220"/>
      <c r="E159" s="252"/>
      <c r="F159" s="204" t="str">
        <f t="shared" si="4"/>
        <v>N/A</v>
      </c>
      <c r="G159" s="6"/>
      <c r="AA159" s="14" t="str">
        <f t="shared" si="5"/>
        <v/>
      </c>
      <c r="AB159" s="14" t="str">
        <f>IF(LEN($AA159)=0,"N",IF(LEN($AA159)&gt;1,"Error -- Availability entered in an incorrect format",IF($AA159='Control Panel'!$F$36,$AA159,IF($AA159='Control Panel'!$F$37,$AA159,IF($AA159='Control Panel'!$F$38,$AA159,IF($AA159='Control Panel'!$F$39,$AA159,IF($AA159='Control Panel'!$F$40,$AA159,IF($AA159='Control Panel'!$F$41,$AA159,"Error -- Availability entered in an incorrect format"))))))))</f>
        <v>N</v>
      </c>
    </row>
    <row r="160" spans="1:28" s="14" customFormat="1" ht="45" x14ac:dyDescent="0.25">
      <c r="A160" s="7">
        <v>148</v>
      </c>
      <c r="B160" s="9" t="s">
        <v>737</v>
      </c>
      <c r="C160" s="258" t="s">
        <v>39</v>
      </c>
      <c r="D160" s="220"/>
      <c r="E160" s="252"/>
      <c r="F160" s="204" t="str">
        <f t="shared" si="4"/>
        <v>N/A</v>
      </c>
      <c r="G160" s="6"/>
      <c r="AA160" s="14" t="str">
        <f t="shared" si="5"/>
        <v/>
      </c>
      <c r="AB160" s="14" t="str">
        <f>IF(LEN($AA160)=0,"N",IF(LEN($AA160)&gt;1,"Error -- Availability entered in an incorrect format",IF($AA160='Control Panel'!$F$36,$AA160,IF($AA160='Control Panel'!$F$37,$AA160,IF($AA160='Control Panel'!$F$38,$AA160,IF($AA160='Control Panel'!$F$39,$AA160,IF($AA160='Control Panel'!$F$40,$AA160,IF($AA160='Control Panel'!$F$41,$AA160,"Error -- Availability entered in an incorrect format"))))))))</f>
        <v>N</v>
      </c>
    </row>
    <row r="161" spans="1:28" s="14" customFormat="1" ht="45" x14ac:dyDescent="0.25">
      <c r="A161" s="7">
        <v>149</v>
      </c>
      <c r="B161" s="9" t="s">
        <v>738</v>
      </c>
      <c r="C161" s="258" t="s">
        <v>39</v>
      </c>
      <c r="D161" s="220"/>
      <c r="E161" s="252"/>
      <c r="F161" s="204" t="str">
        <f t="shared" si="4"/>
        <v>N/A</v>
      </c>
      <c r="G161" s="6"/>
      <c r="AA161" s="14" t="str">
        <f t="shared" si="5"/>
        <v/>
      </c>
      <c r="AB161" s="14" t="str">
        <f>IF(LEN($AA161)=0,"N",IF(LEN($AA161)&gt;1,"Error -- Availability entered in an incorrect format",IF($AA161='Control Panel'!$F$36,$AA161,IF($AA161='Control Panel'!$F$37,$AA161,IF($AA161='Control Panel'!$F$38,$AA161,IF($AA161='Control Panel'!$F$39,$AA161,IF($AA161='Control Panel'!$F$40,$AA161,IF($AA161='Control Panel'!$F$41,$AA161,"Error -- Availability entered in an incorrect format"))))))))</f>
        <v>N</v>
      </c>
    </row>
    <row r="162" spans="1:28" s="14" customFormat="1" x14ac:dyDescent="0.25">
      <c r="A162" s="7">
        <v>150</v>
      </c>
      <c r="B162" s="249" t="s">
        <v>739</v>
      </c>
      <c r="C162" s="258"/>
      <c r="D162" s="220"/>
      <c r="E162" s="252"/>
      <c r="F162" s="204" t="str">
        <f t="shared" si="4"/>
        <v>N/A</v>
      </c>
      <c r="G162" s="6"/>
      <c r="AA162" s="14" t="str">
        <f t="shared" si="5"/>
        <v/>
      </c>
      <c r="AB162" s="14" t="str">
        <f>IF(LEN($AA162)=0,"N",IF(LEN($AA162)&gt;1,"Error -- Availability entered in an incorrect format",IF($AA162='Control Panel'!$F$36,$AA162,IF($AA162='Control Panel'!$F$37,$AA162,IF($AA162='Control Panel'!$F$38,$AA162,IF($AA162='Control Panel'!$F$39,$AA162,IF($AA162='Control Panel'!$F$40,$AA162,IF($AA162='Control Panel'!$F$41,$AA162,"Error -- Availability entered in an incorrect format"))))))))</f>
        <v>N</v>
      </c>
    </row>
    <row r="163" spans="1:28" s="14" customFormat="1" ht="90" x14ac:dyDescent="0.25">
      <c r="A163" s="7">
        <v>151</v>
      </c>
      <c r="B163" s="9" t="s">
        <v>740</v>
      </c>
      <c r="C163" s="258" t="s">
        <v>39</v>
      </c>
      <c r="D163" s="220"/>
      <c r="E163" s="252"/>
      <c r="F163" s="204" t="str">
        <f t="shared" si="4"/>
        <v>N/A</v>
      </c>
      <c r="G163" s="6"/>
      <c r="AA163" s="14" t="str">
        <f t="shared" si="5"/>
        <v/>
      </c>
      <c r="AB163" s="14" t="str">
        <f>IF(LEN($AA163)=0,"N",IF(LEN($AA163)&gt;1,"Error -- Availability entered in an incorrect format",IF($AA163='Control Panel'!$F$36,$AA163,IF($AA163='Control Panel'!$F$37,$AA163,IF($AA163='Control Panel'!$F$38,$AA163,IF($AA163='Control Panel'!$F$39,$AA163,IF($AA163='Control Panel'!$F$40,$AA163,IF($AA163='Control Panel'!$F$41,$AA163,"Error -- Availability entered in an incorrect format"))))))))</f>
        <v>N</v>
      </c>
    </row>
    <row r="164" spans="1:28" s="14" customFormat="1" ht="45" x14ac:dyDescent="0.25">
      <c r="A164" s="7">
        <v>152</v>
      </c>
      <c r="B164" s="9" t="s">
        <v>741</v>
      </c>
      <c r="C164" s="258" t="s">
        <v>39</v>
      </c>
      <c r="D164" s="220"/>
      <c r="E164" s="252"/>
      <c r="F164" s="204" t="str">
        <f t="shared" si="4"/>
        <v>N/A</v>
      </c>
      <c r="G164" s="6"/>
      <c r="AA164" s="14" t="str">
        <f t="shared" si="5"/>
        <v/>
      </c>
      <c r="AB164" s="14" t="str">
        <f>IF(LEN($AA164)=0,"N",IF(LEN($AA164)&gt;1,"Error -- Availability entered in an incorrect format",IF($AA164='Control Panel'!$F$36,$AA164,IF($AA164='Control Panel'!$F$37,$AA164,IF($AA164='Control Panel'!$F$38,$AA164,IF($AA164='Control Panel'!$F$39,$AA164,IF($AA164='Control Panel'!$F$40,$AA164,IF($AA164='Control Panel'!$F$41,$AA164,"Error -- Availability entered in an incorrect format"))))))))</f>
        <v>N</v>
      </c>
    </row>
    <row r="165" spans="1:28" s="14" customFormat="1" x14ac:dyDescent="0.25">
      <c r="A165" s="7">
        <v>153</v>
      </c>
      <c r="B165" s="262" t="s">
        <v>742</v>
      </c>
      <c r="C165" s="258" t="s">
        <v>39</v>
      </c>
      <c r="D165" s="220"/>
      <c r="E165" s="252"/>
      <c r="F165" s="204" t="str">
        <f t="shared" si="4"/>
        <v>N/A</v>
      </c>
      <c r="G165" s="6"/>
      <c r="AA165" s="14" t="str">
        <f t="shared" si="5"/>
        <v/>
      </c>
      <c r="AB165" s="14" t="str">
        <f>IF(LEN($AA165)=0,"N",IF(LEN($AA165)&gt;1,"Error -- Availability entered in an incorrect format",IF($AA165='Control Panel'!$F$36,$AA165,IF($AA165='Control Panel'!$F$37,$AA165,IF($AA165='Control Panel'!$F$38,$AA165,IF($AA165='Control Panel'!$F$39,$AA165,IF($AA165='Control Panel'!$F$40,$AA165,IF($AA165='Control Panel'!$F$41,$AA165,"Error -- Availability entered in an incorrect format"))))))))</f>
        <v>N</v>
      </c>
    </row>
    <row r="166" spans="1:28" s="14" customFormat="1" ht="30" x14ac:dyDescent="0.25">
      <c r="A166" s="7">
        <v>154</v>
      </c>
      <c r="B166" s="204" t="s">
        <v>743</v>
      </c>
      <c r="C166" s="258" t="s">
        <v>39</v>
      </c>
      <c r="D166" s="220"/>
      <c r="E166" s="252"/>
      <c r="F166" s="204" t="str">
        <f t="shared" si="4"/>
        <v>N/A</v>
      </c>
      <c r="G166" s="6"/>
      <c r="AA166" s="14" t="str">
        <f t="shared" si="5"/>
        <v/>
      </c>
      <c r="AB166" s="14" t="str">
        <f>IF(LEN($AA166)=0,"N",IF(LEN($AA166)&gt;1,"Error -- Availability entered in an incorrect format",IF($AA166='Control Panel'!$F$36,$AA166,IF($AA166='Control Panel'!$F$37,$AA166,IF($AA166='Control Panel'!$F$38,$AA166,IF($AA166='Control Panel'!$F$39,$AA166,IF($AA166='Control Panel'!$F$40,$AA166,IF($AA166='Control Panel'!$F$41,$AA166,"Error -- Availability entered in an incorrect format"))))))))</f>
        <v>N</v>
      </c>
    </row>
    <row r="167" spans="1:28" s="14" customFormat="1" ht="45" x14ac:dyDescent="0.25">
      <c r="A167" s="7">
        <v>155</v>
      </c>
      <c r="B167" s="204" t="s">
        <v>744</v>
      </c>
      <c r="C167" s="258" t="s">
        <v>39</v>
      </c>
      <c r="D167" s="220"/>
      <c r="E167" s="252"/>
      <c r="F167" s="204" t="str">
        <f t="shared" si="4"/>
        <v>N/A</v>
      </c>
      <c r="G167" s="6"/>
      <c r="AA167" s="14" t="str">
        <f t="shared" si="5"/>
        <v/>
      </c>
      <c r="AB167" s="14" t="str">
        <f>IF(LEN($AA167)=0,"N",IF(LEN($AA167)&gt;1,"Error -- Availability entered in an incorrect format",IF($AA167='Control Panel'!$F$36,$AA167,IF($AA167='Control Panel'!$F$37,$AA167,IF($AA167='Control Panel'!$F$38,$AA167,IF($AA167='Control Panel'!$F$39,$AA167,IF($AA167='Control Panel'!$F$40,$AA167,IF($AA167='Control Panel'!$F$41,$AA167,"Error -- Availability entered in an incorrect format"))))))))</f>
        <v>N</v>
      </c>
    </row>
    <row r="168" spans="1:28" s="14" customFormat="1" ht="45" x14ac:dyDescent="0.25">
      <c r="A168" s="7">
        <v>156</v>
      </c>
      <c r="B168" s="204" t="s">
        <v>745</v>
      </c>
      <c r="C168" s="258" t="s">
        <v>39</v>
      </c>
      <c r="D168" s="220"/>
      <c r="E168" s="252"/>
      <c r="F168" s="204" t="str">
        <f t="shared" si="4"/>
        <v>N/A</v>
      </c>
      <c r="G168" s="6"/>
      <c r="AA168" s="14" t="str">
        <f t="shared" si="5"/>
        <v/>
      </c>
      <c r="AB168" s="14" t="str">
        <f>IF(LEN($AA168)=0,"N",IF(LEN($AA168)&gt;1,"Error -- Availability entered in an incorrect format",IF($AA168='Control Panel'!$F$36,$AA168,IF($AA168='Control Panel'!$F$37,$AA168,IF($AA168='Control Panel'!$F$38,$AA168,IF($AA168='Control Panel'!$F$39,$AA168,IF($AA168='Control Panel'!$F$40,$AA168,IF($AA168='Control Panel'!$F$41,$AA168,"Error -- Availability entered in an incorrect format"))))))))</f>
        <v>N</v>
      </c>
    </row>
    <row r="169" spans="1:28" s="14" customFormat="1" ht="30" x14ac:dyDescent="0.25">
      <c r="A169" s="7">
        <v>157</v>
      </c>
      <c r="B169" s="204" t="s">
        <v>746</v>
      </c>
      <c r="C169" s="258" t="s">
        <v>39</v>
      </c>
      <c r="D169" s="220"/>
      <c r="E169" s="252"/>
      <c r="F169" s="204" t="str">
        <f t="shared" si="4"/>
        <v>N/A</v>
      </c>
      <c r="G169" s="6"/>
      <c r="AA169" s="14" t="str">
        <f t="shared" si="5"/>
        <v/>
      </c>
      <c r="AB169" s="14" t="str">
        <f>IF(LEN($AA169)=0,"N",IF(LEN($AA169)&gt;1,"Error -- Availability entered in an incorrect format",IF($AA169='Control Panel'!$F$36,$AA169,IF($AA169='Control Panel'!$F$37,$AA169,IF($AA169='Control Panel'!$F$38,$AA169,IF($AA169='Control Panel'!$F$39,$AA169,IF($AA169='Control Panel'!$F$40,$AA169,IF($AA169='Control Panel'!$F$41,$AA169,"Error -- Availability entered in an incorrect format"))))))))</f>
        <v>N</v>
      </c>
    </row>
    <row r="170" spans="1:28" s="14" customFormat="1" ht="60" x14ac:dyDescent="0.25">
      <c r="A170" s="7">
        <v>158</v>
      </c>
      <c r="B170" s="204" t="s">
        <v>747</v>
      </c>
      <c r="C170" s="258" t="s">
        <v>39</v>
      </c>
      <c r="D170" s="220"/>
      <c r="E170" s="252"/>
      <c r="F170" s="204" t="str">
        <f t="shared" si="4"/>
        <v>N/A</v>
      </c>
      <c r="G170" s="6"/>
      <c r="AA170" s="14" t="str">
        <f t="shared" si="5"/>
        <v/>
      </c>
      <c r="AB170" s="14" t="str">
        <f>IF(LEN($AA170)=0,"N",IF(LEN($AA170)&gt;1,"Error -- Availability entered in an incorrect format",IF($AA170='Control Panel'!$F$36,$AA170,IF($AA170='Control Panel'!$F$37,$AA170,IF($AA170='Control Panel'!$F$38,$AA170,IF($AA170='Control Panel'!$F$39,$AA170,IF($AA170='Control Panel'!$F$40,$AA170,IF($AA170='Control Panel'!$F$41,$AA170,"Error -- Availability entered in an incorrect format"))))))))</f>
        <v>N</v>
      </c>
    </row>
    <row r="171" spans="1:28" s="14" customFormat="1" ht="60" x14ac:dyDescent="0.25">
      <c r="A171" s="7">
        <v>159</v>
      </c>
      <c r="B171" s="204" t="s">
        <v>748</v>
      </c>
      <c r="C171" s="258" t="s">
        <v>39</v>
      </c>
      <c r="D171" s="220"/>
      <c r="E171" s="252"/>
      <c r="F171" s="204" t="str">
        <f t="shared" si="4"/>
        <v>N/A</v>
      </c>
      <c r="G171" s="6"/>
      <c r="AA171" s="14" t="str">
        <f t="shared" si="5"/>
        <v/>
      </c>
      <c r="AB171" s="14" t="str">
        <f>IF(LEN($AA171)=0,"N",IF(LEN($AA171)&gt;1,"Error -- Availability entered in an incorrect format",IF($AA171='Control Panel'!$F$36,$AA171,IF($AA171='Control Panel'!$F$37,$AA171,IF($AA171='Control Panel'!$F$38,$AA171,IF($AA171='Control Panel'!$F$39,$AA171,IF($AA171='Control Panel'!$F$40,$AA171,IF($AA171='Control Panel'!$F$41,$AA171,"Error -- Availability entered in an incorrect format"))))))))</f>
        <v>N</v>
      </c>
    </row>
    <row r="172" spans="1:28" s="14" customFormat="1" ht="30" x14ac:dyDescent="0.25">
      <c r="A172" s="7">
        <v>160</v>
      </c>
      <c r="B172" s="204" t="s">
        <v>749</v>
      </c>
      <c r="C172" s="258" t="s">
        <v>39</v>
      </c>
      <c r="D172" s="220"/>
      <c r="E172" s="252"/>
      <c r="F172" s="204" t="str">
        <f t="shared" si="4"/>
        <v>N/A</v>
      </c>
      <c r="G172" s="6"/>
      <c r="AA172" s="14" t="str">
        <f t="shared" si="5"/>
        <v/>
      </c>
      <c r="AB172" s="14" t="str">
        <f>IF(LEN($AA172)=0,"N",IF(LEN($AA172)&gt;1,"Error -- Availability entered in an incorrect format",IF($AA172='Control Panel'!$F$36,$AA172,IF($AA172='Control Panel'!$F$37,$AA172,IF($AA172='Control Panel'!$F$38,$AA172,IF($AA172='Control Panel'!$F$39,$AA172,IF($AA172='Control Panel'!$F$40,$AA172,IF($AA172='Control Panel'!$F$41,$AA172,"Error -- Availability entered in an incorrect format"))))))))</f>
        <v>N</v>
      </c>
    </row>
    <row r="173" spans="1:28" s="14" customFormat="1" ht="105" x14ac:dyDescent="0.25">
      <c r="A173" s="7">
        <v>161</v>
      </c>
      <c r="B173" s="204" t="s">
        <v>750</v>
      </c>
      <c r="C173" s="258" t="s">
        <v>39</v>
      </c>
      <c r="D173" s="220"/>
      <c r="E173" s="252"/>
      <c r="F173" s="204" t="str">
        <f t="shared" si="4"/>
        <v>N/A</v>
      </c>
      <c r="G173" s="6"/>
      <c r="AA173" s="14" t="str">
        <f t="shared" si="5"/>
        <v/>
      </c>
      <c r="AB173" s="14" t="str">
        <f>IF(LEN($AA173)=0,"N",IF(LEN($AA173)&gt;1,"Error -- Availability entered in an incorrect format",IF($AA173='Control Panel'!$F$36,$AA173,IF($AA173='Control Panel'!$F$37,$AA173,IF($AA173='Control Panel'!$F$38,$AA173,IF($AA173='Control Panel'!$F$39,$AA173,IF($AA173='Control Panel'!$F$40,$AA173,IF($AA173='Control Panel'!$F$41,$AA173,"Error -- Availability entered in an incorrect format"))))))))</f>
        <v>N</v>
      </c>
    </row>
    <row r="174" spans="1:28" s="14" customFormat="1" ht="45" x14ac:dyDescent="0.25">
      <c r="A174" s="7">
        <v>162</v>
      </c>
      <c r="B174" s="204" t="s">
        <v>751</v>
      </c>
      <c r="C174" s="258" t="s">
        <v>39</v>
      </c>
      <c r="D174" s="220"/>
      <c r="E174" s="252"/>
      <c r="F174" s="204" t="str">
        <f t="shared" si="4"/>
        <v>N/A</v>
      </c>
      <c r="G174" s="6"/>
      <c r="AA174" s="14" t="str">
        <f t="shared" si="5"/>
        <v/>
      </c>
      <c r="AB174" s="14" t="str">
        <f>IF(LEN($AA174)=0,"N",IF(LEN($AA174)&gt;1,"Error -- Availability entered in an incorrect format",IF($AA174='Control Panel'!$F$36,$AA174,IF($AA174='Control Panel'!$F$37,$AA174,IF($AA174='Control Panel'!$F$38,$AA174,IF($AA174='Control Panel'!$F$39,$AA174,IF($AA174='Control Panel'!$F$40,$AA174,IF($AA174='Control Panel'!$F$41,$AA174,"Error -- Availability entered in an incorrect format"))))))))</f>
        <v>N</v>
      </c>
    </row>
    <row r="175" spans="1:28" s="14" customFormat="1" ht="120" x14ac:dyDescent="0.25">
      <c r="A175" s="7">
        <v>163</v>
      </c>
      <c r="B175" s="204" t="s">
        <v>752</v>
      </c>
      <c r="C175" s="258" t="s">
        <v>39</v>
      </c>
      <c r="D175" s="220"/>
      <c r="E175" s="252"/>
      <c r="F175" s="204" t="str">
        <f t="shared" si="4"/>
        <v>N/A</v>
      </c>
      <c r="G175" s="6"/>
      <c r="AA175" s="14" t="str">
        <f t="shared" si="5"/>
        <v/>
      </c>
      <c r="AB175" s="14" t="str">
        <f>IF(LEN($AA175)=0,"N",IF(LEN($AA175)&gt;1,"Error -- Availability entered in an incorrect format",IF($AA175='Control Panel'!$F$36,$AA175,IF($AA175='Control Panel'!$F$37,$AA175,IF($AA175='Control Panel'!$F$38,$AA175,IF($AA175='Control Panel'!$F$39,$AA175,IF($AA175='Control Panel'!$F$40,$AA175,IF($AA175='Control Panel'!$F$41,$AA175,"Error -- Availability entered in an incorrect format"))))))))</f>
        <v>N</v>
      </c>
    </row>
    <row r="176" spans="1:28" s="14" customFormat="1" ht="45" x14ac:dyDescent="0.25">
      <c r="A176" s="7">
        <v>164</v>
      </c>
      <c r="B176" s="204" t="s">
        <v>753</v>
      </c>
      <c r="C176" s="258" t="s">
        <v>39</v>
      </c>
      <c r="D176" s="220"/>
      <c r="E176" s="252"/>
      <c r="F176" s="204" t="str">
        <f t="shared" si="4"/>
        <v>N/A</v>
      </c>
      <c r="G176" s="6"/>
      <c r="AA176" s="14" t="str">
        <f t="shared" si="5"/>
        <v/>
      </c>
      <c r="AB176" s="14" t="str">
        <f>IF(LEN($AA176)=0,"N",IF(LEN($AA176)&gt;1,"Error -- Availability entered in an incorrect format",IF($AA176='Control Panel'!$F$36,$AA176,IF($AA176='Control Panel'!$F$37,$AA176,IF($AA176='Control Panel'!$F$38,$AA176,IF($AA176='Control Panel'!$F$39,$AA176,IF($AA176='Control Panel'!$F$40,$AA176,IF($AA176='Control Panel'!$F$41,$AA176,"Error -- Availability entered in an incorrect format"))))))))</f>
        <v>N</v>
      </c>
    </row>
    <row r="177" spans="1:28" s="14" customFormat="1" ht="30" x14ac:dyDescent="0.25">
      <c r="A177" s="7">
        <v>165</v>
      </c>
      <c r="B177" s="204" t="s">
        <v>754</v>
      </c>
      <c r="C177" s="258" t="s">
        <v>39</v>
      </c>
      <c r="D177" s="220"/>
      <c r="E177" s="252"/>
      <c r="F177" s="204" t="str">
        <f t="shared" si="4"/>
        <v>N/A</v>
      </c>
      <c r="G177" s="6"/>
      <c r="AA177" s="14" t="str">
        <f t="shared" si="5"/>
        <v/>
      </c>
      <c r="AB177" s="14" t="str">
        <f>IF(LEN($AA177)=0,"N",IF(LEN($AA177)&gt;1,"Error -- Availability entered in an incorrect format",IF($AA177='Control Panel'!$F$36,$AA177,IF($AA177='Control Panel'!$F$37,$AA177,IF($AA177='Control Panel'!$F$38,$AA177,IF($AA177='Control Panel'!$F$39,$AA177,IF($AA177='Control Panel'!$F$40,$AA177,IF($AA177='Control Panel'!$F$41,$AA177,"Error -- Availability entered in an incorrect format"))))))))</f>
        <v>N</v>
      </c>
    </row>
    <row r="178" spans="1:28" s="14" customFormat="1" ht="30" x14ac:dyDescent="0.25">
      <c r="A178" s="7">
        <v>166</v>
      </c>
      <c r="B178" s="204" t="s">
        <v>755</v>
      </c>
      <c r="C178" s="258" t="s">
        <v>39</v>
      </c>
      <c r="D178" s="220"/>
      <c r="E178" s="252"/>
      <c r="F178" s="204" t="str">
        <f t="shared" si="4"/>
        <v>N/A</v>
      </c>
      <c r="G178" s="6"/>
      <c r="AA178" s="14" t="str">
        <f t="shared" si="5"/>
        <v/>
      </c>
      <c r="AB178" s="14" t="str">
        <f>IF(LEN($AA178)=0,"N",IF(LEN($AA178)&gt;1,"Error -- Availability entered in an incorrect format",IF($AA178='Control Panel'!$F$36,$AA178,IF($AA178='Control Panel'!$F$37,$AA178,IF($AA178='Control Panel'!$F$38,$AA178,IF($AA178='Control Panel'!$F$39,$AA178,IF($AA178='Control Panel'!$F$40,$AA178,IF($AA178='Control Panel'!$F$41,$AA178,"Error -- Availability entered in an incorrect format"))))))))</f>
        <v>N</v>
      </c>
    </row>
    <row r="179" spans="1:28" s="14" customFormat="1" ht="60" x14ac:dyDescent="0.25">
      <c r="A179" s="7">
        <v>167</v>
      </c>
      <c r="B179" s="204" t="s">
        <v>756</v>
      </c>
      <c r="C179" s="258" t="s">
        <v>39</v>
      </c>
      <c r="D179" s="220"/>
      <c r="E179" s="252"/>
      <c r="F179" s="204" t="str">
        <f t="shared" si="4"/>
        <v>N/A</v>
      </c>
      <c r="G179" s="6"/>
      <c r="AA179" s="14" t="str">
        <f t="shared" si="5"/>
        <v/>
      </c>
      <c r="AB179" s="14" t="str">
        <f>IF(LEN($AA179)=0,"N",IF(LEN($AA179)&gt;1,"Error -- Availability entered in an incorrect format",IF($AA179='Control Panel'!$F$36,$AA179,IF($AA179='Control Panel'!$F$37,$AA179,IF($AA179='Control Panel'!$F$38,$AA179,IF($AA179='Control Panel'!$F$39,$AA179,IF($AA179='Control Panel'!$F$40,$AA179,IF($AA179='Control Panel'!$F$41,$AA179,"Error -- Availability entered in an incorrect format"))))))))</f>
        <v>N</v>
      </c>
    </row>
    <row r="180" spans="1:28" s="14" customFormat="1" x14ac:dyDescent="0.25">
      <c r="A180" s="7">
        <v>168</v>
      </c>
      <c r="B180" s="9" t="s">
        <v>757</v>
      </c>
      <c r="C180" s="258" t="s">
        <v>39</v>
      </c>
      <c r="D180" s="220"/>
      <c r="E180" s="252"/>
      <c r="F180" s="204" t="str">
        <f t="shared" si="4"/>
        <v>N/A</v>
      </c>
      <c r="G180" s="6"/>
      <c r="AA180" s="14" t="str">
        <f t="shared" si="5"/>
        <v/>
      </c>
      <c r="AB180" s="14" t="str">
        <f>IF(LEN($AA180)=0,"N",IF(LEN($AA180)&gt;1,"Error -- Availability entered in an incorrect format",IF($AA180='Control Panel'!$F$36,$AA180,IF($AA180='Control Panel'!$F$37,$AA180,IF($AA180='Control Panel'!$F$38,$AA180,IF($AA180='Control Panel'!$F$39,$AA180,IF($AA180='Control Panel'!$F$40,$AA180,IF($AA180='Control Panel'!$F$41,$AA180,"Error -- Availability entered in an incorrect format"))))))))</f>
        <v>N</v>
      </c>
    </row>
    <row r="181" spans="1:28" s="14" customFormat="1" x14ac:dyDescent="0.25">
      <c r="A181" s="7">
        <v>169</v>
      </c>
      <c r="B181" s="249" t="s">
        <v>758</v>
      </c>
      <c r="C181" s="263"/>
      <c r="D181" s="220"/>
      <c r="E181" s="252"/>
      <c r="F181" s="204" t="str">
        <f t="shared" si="4"/>
        <v>N/A</v>
      </c>
      <c r="G181" s="6"/>
      <c r="AA181" s="14" t="str">
        <f t="shared" si="5"/>
        <v/>
      </c>
      <c r="AB181" s="14" t="str">
        <f>IF(LEN($AA181)=0,"N",IF(LEN($AA181)&gt;1,"Error -- Availability entered in an incorrect format",IF($AA181='Control Panel'!$F$36,$AA181,IF($AA181='Control Panel'!$F$37,$AA181,IF($AA181='Control Panel'!$F$38,$AA181,IF($AA181='Control Panel'!$F$39,$AA181,IF($AA181='Control Panel'!$F$40,$AA181,IF($AA181='Control Panel'!$F$41,$AA181,"Error -- Availability entered in an incorrect format"))))))))</f>
        <v>N</v>
      </c>
    </row>
    <row r="182" spans="1:28" s="14" customFormat="1" ht="45" x14ac:dyDescent="0.25">
      <c r="A182" s="7">
        <v>170</v>
      </c>
      <c r="B182" s="9" t="s">
        <v>759</v>
      </c>
      <c r="C182" s="258" t="s">
        <v>39</v>
      </c>
      <c r="D182" s="220"/>
      <c r="E182" s="252"/>
      <c r="F182" s="204" t="str">
        <f t="shared" si="4"/>
        <v>N/A</v>
      </c>
      <c r="G182" s="6"/>
      <c r="AA182" s="14" t="str">
        <f t="shared" si="5"/>
        <v/>
      </c>
      <c r="AB182" s="14" t="str">
        <f>IF(LEN($AA182)=0,"N",IF(LEN($AA182)&gt;1,"Error -- Availability entered in an incorrect format",IF($AA182='Control Panel'!$F$36,$AA182,IF($AA182='Control Panel'!$F$37,$AA182,IF($AA182='Control Panel'!$F$38,$AA182,IF($AA182='Control Panel'!$F$39,$AA182,IF($AA182='Control Panel'!$F$40,$AA182,IF($AA182='Control Panel'!$F$41,$AA182,"Error -- Availability entered in an incorrect format"))))))))</f>
        <v>N</v>
      </c>
    </row>
    <row r="183" spans="1:28" s="14" customFormat="1" ht="30" x14ac:dyDescent="0.25">
      <c r="A183" s="7">
        <v>171</v>
      </c>
      <c r="B183" s="9" t="s">
        <v>760</v>
      </c>
      <c r="C183" s="258" t="s">
        <v>45</v>
      </c>
      <c r="D183" s="220"/>
      <c r="E183" s="252"/>
      <c r="F183" s="204" t="str">
        <f t="shared" si="4"/>
        <v>N/A</v>
      </c>
      <c r="G183" s="6"/>
      <c r="AA183" s="14" t="str">
        <f t="shared" si="5"/>
        <v/>
      </c>
      <c r="AB183" s="14" t="str">
        <f>IF(LEN($AA183)=0,"N",IF(LEN($AA183)&gt;1,"Error -- Availability entered in an incorrect format",IF($AA183='Control Panel'!$F$36,$AA183,IF($AA183='Control Panel'!$F$37,$AA183,IF($AA183='Control Panel'!$F$38,$AA183,IF($AA183='Control Panel'!$F$39,$AA183,IF($AA183='Control Panel'!$F$40,$AA183,IF($AA183='Control Panel'!$F$41,$AA183,"Error -- Availability entered in an incorrect format"))))))))</f>
        <v>N</v>
      </c>
    </row>
    <row r="184" spans="1:28" s="14" customFormat="1" x14ac:dyDescent="0.25">
      <c r="A184" s="7">
        <v>172</v>
      </c>
      <c r="B184" s="257" t="s">
        <v>761</v>
      </c>
      <c r="C184" s="258" t="s">
        <v>39</v>
      </c>
      <c r="D184" s="220"/>
      <c r="E184" s="252"/>
      <c r="F184" s="204" t="str">
        <f t="shared" si="4"/>
        <v>N/A</v>
      </c>
      <c r="G184" s="6"/>
      <c r="AA184" s="14" t="str">
        <f t="shared" si="5"/>
        <v/>
      </c>
      <c r="AB184" s="14" t="str">
        <f>IF(LEN($AA184)=0,"N",IF(LEN($AA184)&gt;1,"Error -- Availability entered in an incorrect format",IF($AA184='Control Panel'!$F$36,$AA184,IF($AA184='Control Panel'!$F$37,$AA184,IF($AA184='Control Panel'!$F$38,$AA184,IF($AA184='Control Panel'!$F$39,$AA184,IF($AA184='Control Panel'!$F$40,$AA184,IF($AA184='Control Panel'!$F$41,$AA184,"Error -- Availability entered in an incorrect format"))))))))</f>
        <v>N</v>
      </c>
    </row>
    <row r="185" spans="1:28" s="14" customFormat="1" x14ac:dyDescent="0.25">
      <c r="A185" s="7">
        <v>173</v>
      </c>
      <c r="B185" s="257" t="s">
        <v>762</v>
      </c>
      <c r="C185" s="258" t="s">
        <v>39</v>
      </c>
      <c r="D185" s="220"/>
      <c r="E185" s="252"/>
      <c r="F185" s="204" t="str">
        <f t="shared" si="4"/>
        <v>N/A</v>
      </c>
      <c r="G185" s="6"/>
      <c r="AA185" s="14" t="str">
        <f t="shared" si="5"/>
        <v/>
      </c>
      <c r="AB185" s="14" t="str">
        <f>IF(LEN($AA185)=0,"N",IF(LEN($AA185)&gt;1,"Error -- Availability entered in an incorrect format",IF($AA185='Control Panel'!$F$36,$AA185,IF($AA185='Control Panel'!$F$37,$AA185,IF($AA185='Control Panel'!$F$38,$AA185,IF($AA185='Control Panel'!$F$39,$AA185,IF($AA185='Control Panel'!$F$40,$AA185,IF($AA185='Control Panel'!$F$41,$AA185,"Error -- Availability entered in an incorrect format"))))))))</f>
        <v>N</v>
      </c>
    </row>
    <row r="186" spans="1:28" s="14" customFormat="1" x14ac:dyDescent="0.25">
      <c r="A186" s="7">
        <v>174</v>
      </c>
      <c r="B186" s="257" t="s">
        <v>763</v>
      </c>
      <c r="C186" s="258" t="s">
        <v>39</v>
      </c>
      <c r="D186" s="220"/>
      <c r="E186" s="252"/>
      <c r="F186" s="204" t="str">
        <f t="shared" si="4"/>
        <v>N/A</v>
      </c>
      <c r="G186" s="6"/>
      <c r="AA186" s="14" t="str">
        <f t="shared" si="5"/>
        <v/>
      </c>
      <c r="AB186" s="14" t="str">
        <f>IF(LEN($AA186)=0,"N",IF(LEN($AA186)&gt;1,"Error -- Availability entered in an incorrect format",IF($AA186='Control Panel'!$F$36,$AA186,IF($AA186='Control Panel'!$F$37,$AA186,IF($AA186='Control Panel'!$F$38,$AA186,IF($AA186='Control Panel'!$F$39,$AA186,IF($AA186='Control Panel'!$F$40,$AA186,IF($AA186='Control Panel'!$F$41,$AA186,"Error -- Availability entered in an incorrect format"))))))))</f>
        <v>N</v>
      </c>
    </row>
    <row r="187" spans="1:28" s="14" customFormat="1" x14ac:dyDescent="0.25">
      <c r="A187" s="7">
        <v>175</v>
      </c>
      <c r="B187" s="257" t="s">
        <v>764</v>
      </c>
      <c r="C187" s="258" t="s">
        <v>39</v>
      </c>
      <c r="D187" s="220"/>
      <c r="E187" s="252"/>
      <c r="F187" s="204" t="str">
        <f t="shared" si="4"/>
        <v>N/A</v>
      </c>
      <c r="G187" s="6"/>
      <c r="AA187" s="14" t="str">
        <f t="shared" si="5"/>
        <v/>
      </c>
      <c r="AB187" s="14" t="str">
        <f>IF(LEN($AA187)=0,"N",IF(LEN($AA187)&gt;1,"Error -- Availability entered in an incorrect format",IF($AA187='Control Panel'!$F$36,$AA187,IF($AA187='Control Panel'!$F$37,$AA187,IF($AA187='Control Panel'!$F$38,$AA187,IF($AA187='Control Panel'!$F$39,$AA187,IF($AA187='Control Panel'!$F$40,$AA187,IF($AA187='Control Panel'!$F$41,$AA187,"Error -- Availability entered in an incorrect format"))))))))</f>
        <v>N</v>
      </c>
    </row>
    <row r="188" spans="1:28" s="14" customFormat="1" x14ac:dyDescent="0.25">
      <c r="A188" s="7">
        <v>176</v>
      </c>
      <c r="B188" s="257" t="s">
        <v>765</v>
      </c>
      <c r="C188" s="258" t="s">
        <v>42</v>
      </c>
      <c r="D188" s="220"/>
      <c r="E188" s="252"/>
      <c r="F188" s="204" t="str">
        <f t="shared" si="4"/>
        <v>N/A</v>
      </c>
      <c r="G188" s="6"/>
      <c r="AA188" s="14" t="str">
        <f t="shared" si="5"/>
        <v/>
      </c>
      <c r="AB188" s="14" t="str">
        <f>IF(LEN($AA188)=0,"N",IF(LEN($AA188)&gt;1,"Error -- Availability entered in an incorrect format",IF($AA188='Control Panel'!$F$36,$AA188,IF($AA188='Control Panel'!$F$37,$AA188,IF($AA188='Control Panel'!$F$38,$AA188,IF($AA188='Control Panel'!$F$39,$AA188,IF($AA188='Control Panel'!$F$40,$AA188,IF($AA188='Control Panel'!$F$41,$AA188,"Error -- Availability entered in an incorrect format"))))))))</f>
        <v>N</v>
      </c>
    </row>
    <row r="189" spans="1:28" s="14" customFormat="1" x14ac:dyDescent="0.25">
      <c r="A189" s="7">
        <v>177</v>
      </c>
      <c r="B189" s="257" t="s">
        <v>766</v>
      </c>
      <c r="C189" s="258" t="s">
        <v>39</v>
      </c>
      <c r="D189" s="220"/>
      <c r="E189" s="252"/>
      <c r="F189" s="204" t="str">
        <f t="shared" si="4"/>
        <v>N/A</v>
      </c>
      <c r="G189" s="6"/>
      <c r="AA189" s="14" t="str">
        <f t="shared" si="5"/>
        <v/>
      </c>
      <c r="AB189" s="14" t="str">
        <f>IF(LEN($AA189)=0,"N",IF(LEN($AA189)&gt;1,"Error -- Availability entered in an incorrect format",IF($AA189='Control Panel'!$F$36,$AA189,IF($AA189='Control Panel'!$F$37,$AA189,IF($AA189='Control Panel'!$F$38,$AA189,IF($AA189='Control Panel'!$F$39,$AA189,IF($AA189='Control Panel'!$F$40,$AA189,IF($AA189='Control Panel'!$F$41,$AA189,"Error -- Availability entered in an incorrect format"))))))))</f>
        <v>N</v>
      </c>
    </row>
    <row r="190" spans="1:28" s="14" customFormat="1" x14ac:dyDescent="0.25">
      <c r="A190" s="7">
        <v>178</v>
      </c>
      <c r="B190" s="257" t="s">
        <v>767</v>
      </c>
      <c r="C190" s="258" t="s">
        <v>39</v>
      </c>
      <c r="D190" s="220"/>
      <c r="E190" s="252"/>
      <c r="F190" s="204" t="str">
        <f t="shared" si="4"/>
        <v>N/A</v>
      </c>
      <c r="G190" s="6"/>
      <c r="AA190" s="14" t="str">
        <f t="shared" si="5"/>
        <v/>
      </c>
      <c r="AB190" s="14" t="str">
        <f>IF(LEN($AA190)=0,"N",IF(LEN($AA190)&gt;1,"Error -- Availability entered in an incorrect format",IF($AA190='Control Panel'!$F$36,$AA190,IF($AA190='Control Panel'!$F$37,$AA190,IF($AA190='Control Panel'!$F$38,$AA190,IF($AA190='Control Panel'!$F$39,$AA190,IF($AA190='Control Panel'!$F$40,$AA190,IF($AA190='Control Panel'!$F$41,$AA190,"Error -- Availability entered in an incorrect format"))))))))</f>
        <v>N</v>
      </c>
    </row>
    <row r="191" spans="1:28" s="14" customFormat="1" x14ac:dyDescent="0.25">
      <c r="A191" s="7">
        <v>179</v>
      </c>
      <c r="B191" s="257" t="s">
        <v>28</v>
      </c>
      <c r="C191" s="258" t="s">
        <v>39</v>
      </c>
      <c r="D191" s="220"/>
      <c r="E191" s="252"/>
      <c r="F191" s="204" t="str">
        <f t="shared" si="4"/>
        <v>N/A</v>
      </c>
      <c r="G191" s="6"/>
      <c r="AA191" s="14" t="str">
        <f t="shared" si="5"/>
        <v/>
      </c>
      <c r="AB191" s="14" t="str">
        <f>IF(LEN($AA191)=0,"N",IF(LEN($AA191)&gt;1,"Error -- Availability entered in an incorrect format",IF($AA191='Control Panel'!$F$36,$AA191,IF($AA191='Control Panel'!$F$37,$AA191,IF($AA191='Control Panel'!$F$38,$AA191,IF($AA191='Control Panel'!$F$39,$AA191,IF($AA191='Control Panel'!$F$40,$AA191,IF($AA191='Control Panel'!$F$41,$AA191,"Error -- Availability entered in an incorrect format"))))))))</f>
        <v>N</v>
      </c>
    </row>
    <row r="192" spans="1:28" s="14" customFormat="1" x14ac:dyDescent="0.25">
      <c r="A192" s="7">
        <v>180</v>
      </c>
      <c r="B192" s="257" t="s">
        <v>768</v>
      </c>
      <c r="C192" s="258" t="s">
        <v>39</v>
      </c>
      <c r="D192" s="220"/>
      <c r="E192" s="252"/>
      <c r="F192" s="204" t="str">
        <f t="shared" si="4"/>
        <v>N/A</v>
      </c>
      <c r="G192" s="6"/>
      <c r="AA192" s="14" t="str">
        <f t="shared" si="5"/>
        <v/>
      </c>
      <c r="AB192" s="14" t="str">
        <f>IF(LEN($AA192)=0,"N",IF(LEN($AA192)&gt;1,"Error -- Availability entered in an incorrect format",IF($AA192='Control Panel'!$F$36,$AA192,IF($AA192='Control Panel'!$F$37,$AA192,IF($AA192='Control Panel'!$F$38,$AA192,IF($AA192='Control Panel'!$F$39,$AA192,IF($AA192='Control Panel'!$F$40,$AA192,IF($AA192='Control Panel'!$F$41,$AA192,"Error -- Availability entered in an incorrect format"))))))))</f>
        <v>N</v>
      </c>
    </row>
    <row r="193" spans="1:28" s="14" customFormat="1" x14ac:dyDescent="0.25">
      <c r="A193" s="7">
        <v>181</v>
      </c>
      <c r="B193" s="257" t="s">
        <v>769</v>
      </c>
      <c r="C193" s="258" t="s">
        <v>39</v>
      </c>
      <c r="D193" s="220"/>
      <c r="E193" s="252"/>
      <c r="F193" s="204" t="str">
        <f t="shared" si="4"/>
        <v>N/A</v>
      </c>
      <c r="G193" s="6"/>
      <c r="AA193" s="14" t="str">
        <f t="shared" si="5"/>
        <v/>
      </c>
      <c r="AB193" s="14" t="str">
        <f>IF(LEN($AA193)=0,"N",IF(LEN($AA193)&gt;1,"Error -- Availability entered in an incorrect format",IF($AA193='Control Panel'!$F$36,$AA193,IF($AA193='Control Panel'!$F$37,$AA193,IF($AA193='Control Panel'!$F$38,$AA193,IF($AA193='Control Panel'!$F$39,$AA193,IF($AA193='Control Panel'!$F$40,$AA193,IF($AA193='Control Panel'!$F$41,$AA193,"Error -- Availability entered in an incorrect format"))))))))</f>
        <v>N</v>
      </c>
    </row>
    <row r="194" spans="1:28" s="14" customFormat="1" x14ac:dyDescent="0.25">
      <c r="A194" s="7">
        <v>182</v>
      </c>
      <c r="B194" s="9" t="s">
        <v>770</v>
      </c>
      <c r="C194" s="258" t="s">
        <v>39</v>
      </c>
      <c r="D194" s="220"/>
      <c r="E194" s="252"/>
      <c r="F194" s="204" t="str">
        <f t="shared" si="4"/>
        <v>N/A</v>
      </c>
      <c r="G194" s="6"/>
      <c r="AA194" s="14" t="str">
        <f t="shared" si="5"/>
        <v/>
      </c>
      <c r="AB194" s="14" t="str">
        <f>IF(LEN($AA194)=0,"N",IF(LEN($AA194)&gt;1,"Error -- Availability entered in an incorrect format",IF($AA194='Control Panel'!$F$36,$AA194,IF($AA194='Control Panel'!$F$37,$AA194,IF($AA194='Control Panel'!$F$38,$AA194,IF($AA194='Control Panel'!$F$39,$AA194,IF($AA194='Control Panel'!$F$40,$AA194,IF($AA194='Control Panel'!$F$41,$AA194,"Error -- Availability entered in an incorrect format"))))))))</f>
        <v>N</v>
      </c>
    </row>
    <row r="195" spans="1:28" s="14" customFormat="1" x14ac:dyDescent="0.25">
      <c r="A195" s="7">
        <v>183</v>
      </c>
      <c r="B195" s="9" t="s">
        <v>771</v>
      </c>
      <c r="C195" s="258" t="s">
        <v>39</v>
      </c>
      <c r="D195" s="220"/>
      <c r="E195" s="252"/>
      <c r="F195" s="204" t="str">
        <f t="shared" si="4"/>
        <v>N/A</v>
      </c>
      <c r="G195" s="6"/>
      <c r="AA195" s="14" t="str">
        <f t="shared" si="5"/>
        <v/>
      </c>
      <c r="AB195" s="14" t="str">
        <f>IF(LEN($AA195)=0,"N",IF(LEN($AA195)&gt;1,"Error -- Availability entered in an incorrect format",IF($AA195='Control Panel'!$F$36,$AA195,IF($AA195='Control Panel'!$F$37,$AA195,IF($AA195='Control Panel'!$F$38,$AA195,IF($AA195='Control Panel'!$F$39,$AA195,IF($AA195='Control Panel'!$F$40,$AA195,IF($AA195='Control Panel'!$F$41,$AA195,"Error -- Availability entered in an incorrect format"))))))))</f>
        <v>N</v>
      </c>
    </row>
    <row r="196" spans="1:28" s="14" customFormat="1" ht="30" x14ac:dyDescent="0.25">
      <c r="A196" s="7">
        <v>184</v>
      </c>
      <c r="B196" s="9" t="s">
        <v>772</v>
      </c>
      <c r="C196" s="258" t="s">
        <v>39</v>
      </c>
      <c r="D196" s="220"/>
      <c r="E196" s="252"/>
      <c r="F196" s="204" t="str">
        <f t="shared" si="4"/>
        <v>N/A</v>
      </c>
      <c r="G196" s="6"/>
      <c r="AA196" s="14" t="str">
        <f t="shared" si="5"/>
        <v/>
      </c>
      <c r="AB196" s="14" t="str">
        <f>IF(LEN($AA196)=0,"N",IF(LEN($AA196)&gt;1,"Error -- Availability entered in an incorrect format",IF($AA196='Control Panel'!$F$36,$AA196,IF($AA196='Control Panel'!$F$37,$AA196,IF($AA196='Control Panel'!$F$38,$AA196,IF($AA196='Control Panel'!$F$39,$AA196,IF($AA196='Control Panel'!$F$40,$AA196,IF($AA196='Control Panel'!$F$41,$AA196,"Error -- Availability entered in an incorrect format"))))))))</f>
        <v>N</v>
      </c>
    </row>
    <row r="197" spans="1:28" s="14" customFormat="1" x14ac:dyDescent="0.25">
      <c r="A197" s="7">
        <v>185</v>
      </c>
      <c r="B197" s="9" t="s">
        <v>773</v>
      </c>
      <c r="C197" s="258" t="s">
        <v>39</v>
      </c>
      <c r="D197" s="220"/>
      <c r="E197" s="252"/>
      <c r="F197" s="204" t="str">
        <f t="shared" si="4"/>
        <v>N/A</v>
      </c>
      <c r="G197" s="6"/>
      <c r="AA197" s="14" t="str">
        <f t="shared" si="5"/>
        <v/>
      </c>
      <c r="AB197" s="14" t="str">
        <f>IF(LEN($AA197)=0,"N",IF(LEN($AA197)&gt;1,"Error -- Availability entered in an incorrect format",IF($AA197='Control Panel'!$F$36,$AA197,IF($AA197='Control Panel'!$F$37,$AA197,IF($AA197='Control Panel'!$F$38,$AA197,IF($AA197='Control Panel'!$F$39,$AA197,IF($AA197='Control Panel'!$F$40,$AA197,IF($AA197='Control Panel'!$F$41,$AA197,"Error -- Availability entered in an incorrect format"))))))))</f>
        <v>N</v>
      </c>
    </row>
    <row r="198" spans="1:28" s="14" customFormat="1" ht="30" x14ac:dyDescent="0.25">
      <c r="A198" s="7">
        <v>186</v>
      </c>
      <c r="B198" s="9" t="s">
        <v>774</v>
      </c>
      <c r="C198" s="258" t="s">
        <v>39</v>
      </c>
      <c r="D198" s="220"/>
      <c r="E198" s="252"/>
      <c r="F198" s="204" t="str">
        <f t="shared" si="4"/>
        <v>N/A</v>
      </c>
      <c r="G198" s="6"/>
      <c r="AA198" s="14" t="str">
        <f t="shared" si="5"/>
        <v/>
      </c>
      <c r="AB198" s="14" t="str">
        <f>IF(LEN($AA198)=0,"N",IF(LEN($AA198)&gt;1,"Error -- Availability entered in an incorrect format",IF($AA198='Control Panel'!$F$36,$AA198,IF($AA198='Control Panel'!$F$37,$AA198,IF($AA198='Control Panel'!$F$38,$AA198,IF($AA198='Control Panel'!$F$39,$AA198,IF($AA198='Control Panel'!$F$40,$AA198,IF($AA198='Control Panel'!$F$41,$AA198,"Error -- Availability entered in an incorrect format"))))))))</f>
        <v>N</v>
      </c>
    </row>
    <row r="199" spans="1:28" s="14" customFormat="1" ht="30" x14ac:dyDescent="0.25">
      <c r="A199" s="7">
        <v>187</v>
      </c>
      <c r="B199" s="9" t="s">
        <v>775</v>
      </c>
      <c r="C199" s="13" t="s">
        <v>39</v>
      </c>
      <c r="D199" s="220"/>
      <c r="E199" s="252"/>
      <c r="F199" s="204" t="str">
        <f t="shared" si="4"/>
        <v>N/A</v>
      </c>
      <c r="G199" s="6"/>
      <c r="AA199" s="14" t="str">
        <f t="shared" si="5"/>
        <v/>
      </c>
      <c r="AB199" s="14" t="str">
        <f>IF(LEN($AA199)=0,"N",IF(LEN($AA199)&gt;1,"Error -- Availability entered in an incorrect format",IF($AA199='Control Panel'!$F$36,$AA199,IF($AA199='Control Panel'!$F$37,$AA199,IF($AA199='Control Panel'!$F$38,$AA199,IF($AA199='Control Panel'!$F$39,$AA199,IF($AA199='Control Panel'!$F$40,$AA199,IF($AA199='Control Panel'!$F$41,$AA199,"Error -- Availability entered in an incorrect format"))))))))</f>
        <v>N</v>
      </c>
    </row>
    <row r="200" spans="1:28" s="14" customFormat="1" ht="30" x14ac:dyDescent="0.25">
      <c r="A200" s="7">
        <v>188</v>
      </c>
      <c r="B200" s="9" t="s">
        <v>776</v>
      </c>
      <c r="C200" s="258" t="s">
        <v>39</v>
      </c>
      <c r="D200" s="220"/>
      <c r="E200" s="252"/>
      <c r="F200" s="204" t="str">
        <f t="shared" si="4"/>
        <v>N/A</v>
      </c>
      <c r="G200" s="6"/>
      <c r="AA200" s="14" t="str">
        <f t="shared" si="5"/>
        <v/>
      </c>
      <c r="AB200" s="14" t="str">
        <f>IF(LEN($AA200)=0,"N",IF(LEN($AA200)&gt;1,"Error -- Availability entered in an incorrect format",IF($AA200='Control Panel'!$F$36,$AA200,IF($AA200='Control Panel'!$F$37,$AA200,IF($AA200='Control Panel'!$F$38,$AA200,IF($AA200='Control Panel'!$F$39,$AA200,IF($AA200='Control Panel'!$F$40,$AA200,IF($AA200='Control Panel'!$F$41,$AA200,"Error -- Availability entered in an incorrect format"))))))))</f>
        <v>N</v>
      </c>
    </row>
    <row r="201" spans="1:28" s="14" customFormat="1" ht="45" x14ac:dyDescent="0.25">
      <c r="A201" s="7">
        <v>189</v>
      </c>
      <c r="B201" s="9" t="s">
        <v>777</v>
      </c>
      <c r="C201" s="258" t="s">
        <v>39</v>
      </c>
      <c r="D201" s="220"/>
      <c r="E201" s="252"/>
      <c r="F201" s="204" t="str">
        <f t="shared" si="4"/>
        <v>N/A</v>
      </c>
      <c r="G201" s="6"/>
      <c r="AA201" s="14" t="str">
        <f t="shared" si="5"/>
        <v/>
      </c>
      <c r="AB201" s="14" t="str">
        <f>IF(LEN($AA201)=0,"N",IF(LEN($AA201)&gt;1,"Error -- Availability entered in an incorrect format",IF($AA201='Control Panel'!$F$36,$AA201,IF($AA201='Control Panel'!$F$37,$AA201,IF($AA201='Control Panel'!$F$38,$AA201,IF($AA201='Control Panel'!$F$39,$AA201,IF($AA201='Control Panel'!$F$40,$AA201,IF($AA201='Control Panel'!$F$41,$AA201,"Error -- Availability entered in an incorrect format"))))))))</f>
        <v>N</v>
      </c>
    </row>
    <row r="202" spans="1:28" s="14" customFormat="1" x14ac:dyDescent="0.25">
      <c r="A202" s="7">
        <v>190</v>
      </c>
      <c r="B202" s="249" t="s">
        <v>778</v>
      </c>
      <c r="C202" s="264"/>
      <c r="D202" s="220"/>
      <c r="E202" s="252"/>
      <c r="F202" s="204" t="str">
        <f t="shared" si="4"/>
        <v>N/A</v>
      </c>
      <c r="G202" s="6"/>
      <c r="AA202" s="14" t="str">
        <f t="shared" si="5"/>
        <v/>
      </c>
      <c r="AB202" s="14" t="str">
        <f>IF(LEN($AA202)=0,"N",IF(LEN($AA202)&gt;1,"Error -- Availability entered in an incorrect format",IF($AA202='Control Panel'!$F$36,$AA202,IF($AA202='Control Panel'!$F$37,$AA202,IF($AA202='Control Panel'!$F$38,$AA202,IF($AA202='Control Panel'!$F$39,$AA202,IF($AA202='Control Panel'!$F$40,$AA202,IF($AA202='Control Panel'!$F$41,$AA202,"Error -- Availability entered in an incorrect format"))))))))</f>
        <v>N</v>
      </c>
    </row>
    <row r="203" spans="1:28" s="14" customFormat="1" x14ac:dyDescent="0.25">
      <c r="A203" s="7">
        <v>191</v>
      </c>
      <c r="B203" s="9" t="s">
        <v>779</v>
      </c>
      <c r="C203" s="258" t="s">
        <v>39</v>
      </c>
      <c r="D203" s="220"/>
      <c r="E203" s="252"/>
      <c r="F203" s="204" t="str">
        <f t="shared" si="4"/>
        <v>N/A</v>
      </c>
      <c r="G203" s="6"/>
      <c r="AA203" s="14" t="str">
        <f t="shared" si="5"/>
        <v/>
      </c>
      <c r="AB203" s="14" t="str">
        <f>IF(LEN($AA203)=0,"N",IF(LEN($AA203)&gt;1,"Error -- Availability entered in an incorrect format",IF($AA203='Control Panel'!$F$36,$AA203,IF($AA203='Control Panel'!$F$37,$AA203,IF($AA203='Control Panel'!$F$38,$AA203,IF($AA203='Control Panel'!$F$39,$AA203,IF($AA203='Control Panel'!$F$40,$AA203,IF($AA203='Control Panel'!$F$41,$AA203,"Error -- Availability entered in an incorrect format"))))))))</f>
        <v>N</v>
      </c>
    </row>
    <row r="204" spans="1:28" s="14" customFormat="1" ht="30" x14ac:dyDescent="0.25">
      <c r="A204" s="7">
        <v>192</v>
      </c>
      <c r="B204" s="9" t="s">
        <v>780</v>
      </c>
      <c r="C204" s="258" t="s">
        <v>39</v>
      </c>
      <c r="D204" s="220"/>
      <c r="E204" s="252"/>
      <c r="F204" s="204" t="str">
        <f t="shared" si="4"/>
        <v>N/A</v>
      </c>
      <c r="G204" s="6"/>
      <c r="AA204" s="14" t="str">
        <f t="shared" si="5"/>
        <v/>
      </c>
      <c r="AB204" s="14" t="str">
        <f>IF(LEN($AA204)=0,"N",IF(LEN($AA204)&gt;1,"Error -- Availability entered in an incorrect format",IF($AA204='Control Panel'!$F$36,$AA204,IF($AA204='Control Panel'!$F$37,$AA204,IF($AA204='Control Panel'!$F$38,$AA204,IF($AA204='Control Panel'!$F$39,$AA204,IF($AA204='Control Panel'!$F$40,$AA204,IF($AA204='Control Panel'!$F$41,$AA204,"Error -- Availability entered in an incorrect format"))))))))</f>
        <v>N</v>
      </c>
    </row>
    <row r="205" spans="1:28" s="14" customFormat="1" ht="30" x14ac:dyDescent="0.25">
      <c r="A205" s="7">
        <v>193</v>
      </c>
      <c r="B205" s="9" t="s">
        <v>781</v>
      </c>
      <c r="C205" s="258" t="s">
        <v>39</v>
      </c>
      <c r="D205" s="220"/>
      <c r="E205" s="252"/>
      <c r="F205" s="204" t="str">
        <f t="shared" si="4"/>
        <v>N/A</v>
      </c>
      <c r="G205" s="6"/>
      <c r="AA205" s="14" t="str">
        <f t="shared" si="5"/>
        <v/>
      </c>
      <c r="AB205" s="14" t="str">
        <f>IF(LEN($AA205)=0,"N",IF(LEN($AA205)&gt;1,"Error -- Availability entered in an incorrect format",IF($AA205='Control Panel'!$F$36,$AA205,IF($AA205='Control Panel'!$F$37,$AA205,IF($AA205='Control Panel'!$F$38,$AA205,IF($AA205='Control Panel'!$F$39,$AA205,IF($AA205='Control Panel'!$F$40,$AA205,IF($AA205='Control Panel'!$F$41,$AA205,"Error -- Availability entered in an incorrect format"))))))))</f>
        <v>N</v>
      </c>
    </row>
    <row r="206" spans="1:28" s="14" customFormat="1" ht="30" x14ac:dyDescent="0.25">
      <c r="A206" s="7">
        <v>194</v>
      </c>
      <c r="B206" s="9" t="s">
        <v>782</v>
      </c>
      <c r="C206" s="258" t="s">
        <v>39</v>
      </c>
      <c r="D206" s="220"/>
      <c r="E206" s="252"/>
      <c r="F206" s="204" t="str">
        <f t="shared" ref="F206:F253" si="6">IF($D$10=$A$9,"N/A",$D$10)</f>
        <v>N/A</v>
      </c>
      <c r="G206" s="6"/>
      <c r="AA206" s="14" t="str">
        <f t="shared" ref="AA206:AA253" si="7">TRIM($D206)</f>
        <v/>
      </c>
      <c r="AB206" s="14" t="str">
        <f>IF(LEN($AA206)=0,"N",IF(LEN($AA206)&gt;1,"Error -- Availability entered in an incorrect format",IF($AA206='Control Panel'!$F$36,$AA206,IF($AA206='Control Panel'!$F$37,$AA206,IF($AA206='Control Panel'!$F$38,$AA206,IF($AA206='Control Panel'!$F$39,$AA206,IF($AA206='Control Panel'!$F$40,$AA206,IF($AA206='Control Panel'!$F$41,$AA206,"Error -- Availability entered in an incorrect format"))))))))</f>
        <v>N</v>
      </c>
    </row>
    <row r="207" spans="1:28" s="14" customFormat="1" x14ac:dyDescent="0.25">
      <c r="A207" s="7">
        <v>195</v>
      </c>
      <c r="B207" s="9" t="s">
        <v>783</v>
      </c>
      <c r="C207" s="258" t="s">
        <v>39</v>
      </c>
      <c r="D207" s="220"/>
      <c r="E207" s="252"/>
      <c r="F207" s="204" t="str">
        <f t="shared" si="6"/>
        <v>N/A</v>
      </c>
      <c r="G207" s="6"/>
      <c r="AA207" s="14" t="str">
        <f t="shared" si="7"/>
        <v/>
      </c>
      <c r="AB207" s="14" t="str">
        <f>IF(LEN($AA207)=0,"N",IF(LEN($AA207)&gt;1,"Error -- Availability entered in an incorrect format",IF($AA207='Control Panel'!$F$36,$AA207,IF($AA207='Control Panel'!$F$37,$AA207,IF($AA207='Control Panel'!$F$38,$AA207,IF($AA207='Control Panel'!$F$39,$AA207,IF($AA207='Control Panel'!$F$40,$AA207,IF($AA207='Control Panel'!$F$41,$AA207,"Error -- Availability entered in an incorrect format"))))))))</f>
        <v>N</v>
      </c>
    </row>
    <row r="208" spans="1:28" s="14" customFormat="1" ht="30" x14ac:dyDescent="0.25">
      <c r="A208" s="7">
        <v>196</v>
      </c>
      <c r="B208" s="9" t="s">
        <v>784</v>
      </c>
      <c r="C208" s="258" t="s">
        <v>39</v>
      </c>
      <c r="D208" s="220"/>
      <c r="E208" s="252"/>
      <c r="F208" s="204" t="str">
        <f t="shared" si="6"/>
        <v>N/A</v>
      </c>
      <c r="G208" s="6"/>
      <c r="AA208" s="14" t="str">
        <f t="shared" si="7"/>
        <v/>
      </c>
      <c r="AB208" s="14" t="str">
        <f>IF(LEN($AA208)=0,"N",IF(LEN($AA208)&gt;1,"Error -- Availability entered in an incorrect format",IF($AA208='Control Panel'!$F$36,$AA208,IF($AA208='Control Panel'!$F$37,$AA208,IF($AA208='Control Panel'!$F$38,$AA208,IF($AA208='Control Panel'!$F$39,$AA208,IF($AA208='Control Panel'!$F$40,$AA208,IF($AA208='Control Panel'!$F$41,$AA208,"Error -- Availability entered in an incorrect format"))))))))</f>
        <v>N</v>
      </c>
    </row>
    <row r="209" spans="1:28" s="14" customFormat="1" ht="30" x14ac:dyDescent="0.25">
      <c r="A209" s="7">
        <v>197</v>
      </c>
      <c r="B209" s="9" t="s">
        <v>785</v>
      </c>
      <c r="C209" s="258" t="s">
        <v>39</v>
      </c>
      <c r="D209" s="220"/>
      <c r="E209" s="252"/>
      <c r="F209" s="204" t="str">
        <f t="shared" si="6"/>
        <v>N/A</v>
      </c>
      <c r="G209" s="6"/>
      <c r="AA209" s="14" t="str">
        <f t="shared" si="7"/>
        <v/>
      </c>
      <c r="AB209" s="14" t="str">
        <f>IF(LEN($AA209)=0,"N",IF(LEN($AA209)&gt;1,"Error -- Availability entered in an incorrect format",IF($AA209='Control Panel'!$F$36,$AA209,IF($AA209='Control Panel'!$F$37,$AA209,IF($AA209='Control Panel'!$F$38,$AA209,IF($AA209='Control Panel'!$F$39,$AA209,IF($AA209='Control Panel'!$F$40,$AA209,IF($AA209='Control Panel'!$F$41,$AA209,"Error -- Availability entered in an incorrect format"))))))))</f>
        <v>N</v>
      </c>
    </row>
    <row r="210" spans="1:28" s="14" customFormat="1" ht="30" x14ac:dyDescent="0.25">
      <c r="A210" s="7">
        <v>198</v>
      </c>
      <c r="B210" s="9" t="s">
        <v>786</v>
      </c>
      <c r="C210" s="258" t="s">
        <v>39</v>
      </c>
      <c r="D210" s="220"/>
      <c r="E210" s="252"/>
      <c r="F210" s="204" t="str">
        <f t="shared" si="6"/>
        <v>N/A</v>
      </c>
      <c r="G210" s="6"/>
      <c r="AA210" s="14" t="str">
        <f t="shared" si="7"/>
        <v/>
      </c>
      <c r="AB210" s="14" t="str">
        <f>IF(LEN($AA210)=0,"N",IF(LEN($AA210)&gt;1,"Error -- Availability entered in an incorrect format",IF($AA210='Control Panel'!$F$36,$AA210,IF($AA210='Control Panel'!$F$37,$AA210,IF($AA210='Control Panel'!$F$38,$AA210,IF($AA210='Control Panel'!$F$39,$AA210,IF($AA210='Control Panel'!$F$40,$AA210,IF($AA210='Control Panel'!$F$41,$AA210,"Error -- Availability entered in an incorrect format"))))))))</f>
        <v>N</v>
      </c>
    </row>
    <row r="211" spans="1:28" s="14" customFormat="1" ht="30" x14ac:dyDescent="0.25">
      <c r="A211" s="7">
        <v>199</v>
      </c>
      <c r="B211" s="9" t="s">
        <v>787</v>
      </c>
      <c r="C211" s="258" t="s">
        <v>39</v>
      </c>
      <c r="D211" s="220"/>
      <c r="E211" s="252"/>
      <c r="F211" s="204" t="str">
        <f t="shared" si="6"/>
        <v>N/A</v>
      </c>
      <c r="G211" s="6"/>
      <c r="AA211" s="14" t="str">
        <f t="shared" si="7"/>
        <v/>
      </c>
      <c r="AB211" s="14" t="str">
        <f>IF(LEN($AA211)=0,"N",IF(LEN($AA211)&gt;1,"Error -- Availability entered in an incorrect format",IF($AA211='Control Panel'!$F$36,$AA211,IF($AA211='Control Panel'!$F$37,$AA211,IF($AA211='Control Panel'!$F$38,$AA211,IF($AA211='Control Panel'!$F$39,$AA211,IF($AA211='Control Panel'!$F$40,$AA211,IF($AA211='Control Panel'!$F$41,$AA211,"Error -- Availability entered in an incorrect format"))))))))</f>
        <v>N</v>
      </c>
    </row>
    <row r="212" spans="1:28" s="14" customFormat="1" ht="45" x14ac:dyDescent="0.25">
      <c r="A212" s="7">
        <v>200</v>
      </c>
      <c r="B212" s="9" t="s">
        <v>788</v>
      </c>
      <c r="C212" s="258" t="s">
        <v>39</v>
      </c>
      <c r="D212" s="220"/>
      <c r="E212" s="252"/>
      <c r="F212" s="204" t="str">
        <f t="shared" si="6"/>
        <v>N/A</v>
      </c>
      <c r="G212" s="6"/>
      <c r="AA212" s="14" t="str">
        <f t="shared" si="7"/>
        <v/>
      </c>
      <c r="AB212" s="14" t="str">
        <f>IF(LEN($AA212)=0,"N",IF(LEN($AA212)&gt;1,"Error -- Availability entered in an incorrect format",IF($AA212='Control Panel'!$F$36,$AA212,IF($AA212='Control Panel'!$F$37,$AA212,IF($AA212='Control Panel'!$F$38,$AA212,IF($AA212='Control Panel'!$F$39,$AA212,IF($AA212='Control Panel'!$F$40,$AA212,IF($AA212='Control Panel'!$F$41,$AA212,"Error -- Availability entered in an incorrect format"))))))))</f>
        <v>N</v>
      </c>
    </row>
    <row r="213" spans="1:28" s="14" customFormat="1" x14ac:dyDescent="0.25">
      <c r="A213" s="7">
        <v>201</v>
      </c>
      <c r="B213" s="249" t="s">
        <v>789</v>
      </c>
      <c r="C213" s="258"/>
      <c r="D213" s="220"/>
      <c r="E213" s="252"/>
      <c r="F213" s="204" t="str">
        <f t="shared" si="6"/>
        <v>N/A</v>
      </c>
      <c r="G213" s="6"/>
      <c r="AA213" s="14" t="str">
        <f t="shared" si="7"/>
        <v/>
      </c>
      <c r="AB213" s="14" t="str">
        <f>IF(LEN($AA213)=0,"N",IF(LEN($AA213)&gt;1,"Error -- Availability entered in an incorrect format",IF($AA213='Control Panel'!$F$36,$AA213,IF($AA213='Control Panel'!$F$37,$AA213,IF($AA213='Control Panel'!$F$38,$AA213,IF($AA213='Control Panel'!$F$39,$AA213,IF($AA213='Control Panel'!$F$40,$AA213,IF($AA213='Control Panel'!$F$41,$AA213,"Error -- Availability entered in an incorrect format"))))))))</f>
        <v>N</v>
      </c>
    </row>
    <row r="214" spans="1:28" s="14" customFormat="1" ht="45" x14ac:dyDescent="0.25">
      <c r="A214" s="7">
        <v>202</v>
      </c>
      <c r="B214" s="9" t="s">
        <v>790</v>
      </c>
      <c r="C214" s="258" t="s">
        <v>39</v>
      </c>
      <c r="D214" s="220"/>
      <c r="E214" s="252"/>
      <c r="F214" s="204" t="str">
        <f t="shared" si="6"/>
        <v>N/A</v>
      </c>
      <c r="G214" s="6"/>
      <c r="AA214" s="14" t="str">
        <f t="shared" si="7"/>
        <v/>
      </c>
      <c r="AB214" s="14" t="str">
        <f>IF(LEN($AA214)=0,"N",IF(LEN($AA214)&gt;1,"Error -- Availability entered in an incorrect format",IF($AA214='Control Panel'!$F$36,$AA214,IF($AA214='Control Panel'!$F$37,$AA214,IF($AA214='Control Panel'!$F$38,$AA214,IF($AA214='Control Panel'!$F$39,$AA214,IF($AA214='Control Panel'!$F$40,$AA214,IF($AA214='Control Panel'!$F$41,$AA214,"Error -- Availability entered in an incorrect format"))))))))</f>
        <v>N</v>
      </c>
    </row>
    <row r="215" spans="1:28" s="14" customFormat="1" ht="30" x14ac:dyDescent="0.25">
      <c r="A215" s="7">
        <v>203</v>
      </c>
      <c r="B215" s="204" t="s">
        <v>791</v>
      </c>
      <c r="C215" s="258" t="s">
        <v>39</v>
      </c>
      <c r="D215" s="220"/>
      <c r="E215" s="252"/>
      <c r="F215" s="204" t="str">
        <f t="shared" si="6"/>
        <v>N/A</v>
      </c>
      <c r="G215" s="6"/>
      <c r="AA215" s="14" t="str">
        <f t="shared" si="7"/>
        <v/>
      </c>
      <c r="AB215" s="14" t="str">
        <f>IF(LEN($AA215)=0,"N",IF(LEN($AA215)&gt;1,"Error -- Availability entered in an incorrect format",IF($AA215='Control Panel'!$F$36,$AA215,IF($AA215='Control Panel'!$F$37,$AA215,IF($AA215='Control Panel'!$F$38,$AA215,IF($AA215='Control Panel'!$F$39,$AA215,IF($AA215='Control Panel'!$F$40,$AA215,IF($AA215='Control Panel'!$F$41,$AA215,"Error -- Availability entered in an incorrect format"))))))))</f>
        <v>N</v>
      </c>
    </row>
    <row r="216" spans="1:28" s="14" customFormat="1" ht="30" x14ac:dyDescent="0.25">
      <c r="A216" s="7">
        <v>204</v>
      </c>
      <c r="B216" s="204" t="s">
        <v>792</v>
      </c>
      <c r="C216" s="258" t="s">
        <v>39</v>
      </c>
      <c r="D216" s="220"/>
      <c r="E216" s="252"/>
      <c r="F216" s="204" t="str">
        <f t="shared" si="6"/>
        <v>N/A</v>
      </c>
      <c r="G216" s="6"/>
      <c r="AA216" s="14" t="str">
        <f t="shared" si="7"/>
        <v/>
      </c>
      <c r="AB216" s="14" t="str">
        <f>IF(LEN($AA216)=0,"N",IF(LEN($AA216)&gt;1,"Error -- Availability entered in an incorrect format",IF($AA216='Control Panel'!$F$36,$AA216,IF($AA216='Control Panel'!$F$37,$AA216,IF($AA216='Control Panel'!$F$38,$AA216,IF($AA216='Control Panel'!$F$39,$AA216,IF($AA216='Control Panel'!$F$40,$AA216,IF($AA216='Control Panel'!$F$41,$AA216,"Error -- Availability entered in an incorrect format"))))))))</f>
        <v>N</v>
      </c>
    </row>
    <row r="217" spans="1:28" s="14" customFormat="1" ht="30" x14ac:dyDescent="0.25">
      <c r="A217" s="7">
        <v>205</v>
      </c>
      <c r="B217" s="204" t="s">
        <v>793</v>
      </c>
      <c r="C217" s="258" t="s">
        <v>39</v>
      </c>
      <c r="D217" s="220"/>
      <c r="E217" s="252"/>
      <c r="F217" s="204" t="str">
        <f t="shared" si="6"/>
        <v>N/A</v>
      </c>
      <c r="G217" s="6"/>
      <c r="AA217" s="14" t="str">
        <f t="shared" si="7"/>
        <v/>
      </c>
      <c r="AB217" s="14" t="str">
        <f>IF(LEN($AA217)=0,"N",IF(LEN($AA217)&gt;1,"Error -- Availability entered in an incorrect format",IF($AA217='Control Panel'!$F$36,$AA217,IF($AA217='Control Panel'!$F$37,$AA217,IF($AA217='Control Panel'!$F$38,$AA217,IF($AA217='Control Panel'!$F$39,$AA217,IF($AA217='Control Panel'!$F$40,$AA217,IF($AA217='Control Panel'!$F$41,$AA217,"Error -- Availability entered in an incorrect format"))))))))</f>
        <v>N</v>
      </c>
    </row>
    <row r="218" spans="1:28" s="14" customFormat="1" ht="30" x14ac:dyDescent="0.25">
      <c r="A218" s="7">
        <v>206</v>
      </c>
      <c r="B218" s="9" t="s">
        <v>794</v>
      </c>
      <c r="C218" s="258" t="s">
        <v>39</v>
      </c>
      <c r="D218" s="220"/>
      <c r="E218" s="252"/>
      <c r="F218" s="204" t="str">
        <f t="shared" si="6"/>
        <v>N/A</v>
      </c>
      <c r="G218" s="6"/>
      <c r="AA218" s="14" t="str">
        <f t="shared" si="7"/>
        <v/>
      </c>
      <c r="AB218" s="14" t="str">
        <f>IF(LEN($AA218)=0,"N",IF(LEN($AA218)&gt;1,"Error -- Availability entered in an incorrect format",IF($AA218='Control Panel'!$F$36,$AA218,IF($AA218='Control Panel'!$F$37,$AA218,IF($AA218='Control Panel'!$F$38,$AA218,IF($AA218='Control Panel'!$F$39,$AA218,IF($AA218='Control Panel'!$F$40,$AA218,IF($AA218='Control Panel'!$F$41,$AA218,"Error -- Availability entered in an incorrect format"))))))))</f>
        <v>N</v>
      </c>
    </row>
    <row r="219" spans="1:28" s="14" customFormat="1" ht="30" x14ac:dyDescent="0.25">
      <c r="A219" s="7">
        <v>207</v>
      </c>
      <c r="B219" s="9" t="s">
        <v>795</v>
      </c>
      <c r="C219" s="258" t="s">
        <v>39</v>
      </c>
      <c r="D219" s="220"/>
      <c r="E219" s="252"/>
      <c r="F219" s="204" t="str">
        <f t="shared" si="6"/>
        <v>N/A</v>
      </c>
      <c r="G219" s="6"/>
      <c r="AA219" s="14" t="str">
        <f t="shared" si="7"/>
        <v/>
      </c>
      <c r="AB219" s="14" t="str">
        <f>IF(LEN($AA219)=0,"N",IF(LEN($AA219)&gt;1,"Error -- Availability entered in an incorrect format",IF($AA219='Control Panel'!$F$36,$AA219,IF($AA219='Control Panel'!$F$37,$AA219,IF($AA219='Control Panel'!$F$38,$AA219,IF($AA219='Control Panel'!$F$39,$AA219,IF($AA219='Control Panel'!$F$40,$AA219,IF($AA219='Control Panel'!$F$41,$AA219,"Error -- Availability entered in an incorrect format"))))))))</f>
        <v>N</v>
      </c>
    </row>
    <row r="220" spans="1:28" s="14" customFormat="1" ht="30" x14ac:dyDescent="0.25">
      <c r="A220" s="7">
        <v>208</v>
      </c>
      <c r="B220" s="204" t="s">
        <v>796</v>
      </c>
      <c r="C220" s="258" t="s">
        <v>39</v>
      </c>
      <c r="D220" s="220"/>
      <c r="E220" s="252"/>
      <c r="F220" s="204" t="str">
        <f t="shared" si="6"/>
        <v>N/A</v>
      </c>
      <c r="G220" s="6"/>
      <c r="AA220" s="14" t="str">
        <f t="shared" si="7"/>
        <v/>
      </c>
      <c r="AB220" s="14" t="str">
        <f>IF(LEN($AA220)=0,"N",IF(LEN($AA220)&gt;1,"Error -- Availability entered in an incorrect format",IF($AA220='Control Panel'!$F$36,$AA220,IF($AA220='Control Panel'!$F$37,$AA220,IF($AA220='Control Panel'!$F$38,$AA220,IF($AA220='Control Panel'!$F$39,$AA220,IF($AA220='Control Panel'!$F$40,$AA220,IF($AA220='Control Panel'!$F$41,$AA220,"Error -- Availability entered in an incorrect format"))))))))</f>
        <v>N</v>
      </c>
    </row>
    <row r="221" spans="1:28" s="14" customFormat="1" x14ac:dyDescent="0.25">
      <c r="A221" s="7">
        <v>209</v>
      </c>
      <c r="B221" s="9" t="s">
        <v>797</v>
      </c>
      <c r="C221" s="258" t="s">
        <v>39</v>
      </c>
      <c r="D221" s="220"/>
      <c r="E221" s="252"/>
      <c r="F221" s="204" t="str">
        <f t="shared" si="6"/>
        <v>N/A</v>
      </c>
      <c r="G221" s="6"/>
      <c r="AA221" s="14" t="str">
        <f t="shared" si="7"/>
        <v/>
      </c>
      <c r="AB221" s="14" t="str">
        <f>IF(LEN($AA221)=0,"N",IF(LEN($AA221)&gt;1,"Error -- Availability entered in an incorrect format",IF($AA221='Control Panel'!$F$36,$AA221,IF($AA221='Control Panel'!$F$37,$AA221,IF($AA221='Control Panel'!$F$38,$AA221,IF($AA221='Control Panel'!$F$39,$AA221,IF($AA221='Control Panel'!$F$40,$AA221,IF($AA221='Control Panel'!$F$41,$AA221,"Error -- Availability entered in an incorrect format"))))))))</f>
        <v>N</v>
      </c>
    </row>
    <row r="222" spans="1:28" s="14" customFormat="1" ht="30" x14ac:dyDescent="0.25">
      <c r="A222" s="7">
        <v>210</v>
      </c>
      <c r="B222" s="9" t="s">
        <v>798</v>
      </c>
      <c r="C222" s="258" t="s">
        <v>45</v>
      </c>
      <c r="D222" s="220"/>
      <c r="E222" s="252"/>
      <c r="F222" s="204" t="str">
        <f t="shared" si="6"/>
        <v>N/A</v>
      </c>
      <c r="G222" s="6"/>
      <c r="AA222" s="14" t="str">
        <f t="shared" si="7"/>
        <v/>
      </c>
      <c r="AB222" s="14" t="str">
        <f>IF(LEN($AA222)=0,"N",IF(LEN($AA222)&gt;1,"Error -- Availability entered in an incorrect format",IF($AA222='Control Panel'!$F$36,$AA222,IF($AA222='Control Panel'!$F$37,$AA222,IF($AA222='Control Panel'!$F$38,$AA222,IF($AA222='Control Panel'!$F$39,$AA222,IF($AA222='Control Panel'!$F$40,$AA222,IF($AA222='Control Panel'!$F$41,$AA222,"Error -- Availability entered in an incorrect format"))))))))</f>
        <v>N</v>
      </c>
    </row>
    <row r="223" spans="1:28" s="14" customFormat="1" x14ac:dyDescent="0.25">
      <c r="A223" s="7">
        <v>211</v>
      </c>
      <c r="B223" s="204" t="s">
        <v>799</v>
      </c>
      <c r="C223" s="258" t="s">
        <v>39</v>
      </c>
      <c r="D223" s="220"/>
      <c r="E223" s="252"/>
      <c r="F223" s="204" t="str">
        <f t="shared" si="6"/>
        <v>N/A</v>
      </c>
      <c r="G223" s="6"/>
      <c r="AA223" s="14" t="str">
        <f t="shared" si="7"/>
        <v/>
      </c>
      <c r="AB223" s="14" t="str">
        <f>IF(LEN($AA223)=0,"N",IF(LEN($AA223)&gt;1,"Error -- Availability entered in an incorrect format",IF($AA223='Control Panel'!$F$36,$AA223,IF($AA223='Control Panel'!$F$37,$AA223,IF($AA223='Control Panel'!$F$38,$AA223,IF($AA223='Control Panel'!$F$39,$AA223,IF($AA223='Control Panel'!$F$40,$AA223,IF($AA223='Control Panel'!$F$41,$AA223,"Error -- Availability entered in an incorrect format"))))))))</f>
        <v>N</v>
      </c>
    </row>
    <row r="224" spans="1:28" s="14" customFormat="1" x14ac:dyDescent="0.25">
      <c r="A224" s="7">
        <v>212</v>
      </c>
      <c r="B224" s="204" t="s">
        <v>800</v>
      </c>
      <c r="C224" s="258" t="s">
        <v>39</v>
      </c>
      <c r="D224" s="220"/>
      <c r="E224" s="252"/>
      <c r="F224" s="204" t="str">
        <f t="shared" si="6"/>
        <v>N/A</v>
      </c>
      <c r="G224" s="6"/>
      <c r="AA224" s="14" t="str">
        <f t="shared" si="7"/>
        <v/>
      </c>
      <c r="AB224" s="14" t="str">
        <f>IF(LEN($AA224)=0,"N",IF(LEN($AA224)&gt;1,"Error -- Availability entered in an incorrect format",IF($AA224='Control Panel'!$F$36,$AA224,IF($AA224='Control Panel'!$F$37,$AA224,IF($AA224='Control Panel'!$F$38,$AA224,IF($AA224='Control Panel'!$F$39,$AA224,IF($AA224='Control Panel'!$F$40,$AA224,IF($AA224='Control Panel'!$F$41,$AA224,"Error -- Availability entered in an incorrect format"))))))))</f>
        <v>N</v>
      </c>
    </row>
    <row r="225" spans="1:28" s="14" customFormat="1" x14ac:dyDescent="0.25">
      <c r="A225" s="7">
        <v>213</v>
      </c>
      <c r="B225" s="204" t="s">
        <v>801</v>
      </c>
      <c r="C225" s="258" t="s">
        <v>39</v>
      </c>
      <c r="D225" s="220"/>
      <c r="E225" s="252"/>
      <c r="F225" s="204" t="str">
        <f t="shared" si="6"/>
        <v>N/A</v>
      </c>
      <c r="G225" s="6"/>
      <c r="AA225" s="14" t="str">
        <f t="shared" si="7"/>
        <v/>
      </c>
      <c r="AB225" s="14" t="str">
        <f>IF(LEN($AA225)=0,"N",IF(LEN($AA225)&gt;1,"Error -- Availability entered in an incorrect format",IF($AA225='Control Panel'!$F$36,$AA225,IF($AA225='Control Panel'!$F$37,$AA225,IF($AA225='Control Panel'!$F$38,$AA225,IF($AA225='Control Panel'!$F$39,$AA225,IF($AA225='Control Panel'!$F$40,$AA225,IF($AA225='Control Panel'!$F$41,$AA225,"Error -- Availability entered in an incorrect format"))))))))</f>
        <v>N</v>
      </c>
    </row>
    <row r="226" spans="1:28" s="14" customFormat="1" x14ac:dyDescent="0.25">
      <c r="A226" s="7">
        <v>214</v>
      </c>
      <c r="B226" s="204" t="s">
        <v>802</v>
      </c>
      <c r="C226" s="258" t="s">
        <v>39</v>
      </c>
      <c r="D226" s="220"/>
      <c r="E226" s="252"/>
      <c r="F226" s="204" t="str">
        <f t="shared" si="6"/>
        <v>N/A</v>
      </c>
      <c r="G226" s="6"/>
      <c r="AA226" s="14" t="str">
        <f t="shared" si="7"/>
        <v/>
      </c>
      <c r="AB226" s="14" t="str">
        <f>IF(LEN($AA226)=0,"N",IF(LEN($AA226)&gt;1,"Error -- Availability entered in an incorrect format",IF($AA226='Control Panel'!$F$36,$AA226,IF($AA226='Control Panel'!$F$37,$AA226,IF($AA226='Control Panel'!$F$38,$AA226,IF($AA226='Control Panel'!$F$39,$AA226,IF($AA226='Control Panel'!$F$40,$AA226,IF($AA226='Control Panel'!$F$41,$AA226,"Error -- Availability entered in an incorrect format"))))))))</f>
        <v>N</v>
      </c>
    </row>
    <row r="227" spans="1:28" s="14" customFormat="1" x14ac:dyDescent="0.25">
      <c r="A227" s="7">
        <v>215</v>
      </c>
      <c r="B227" s="204" t="s">
        <v>803</v>
      </c>
      <c r="C227" s="258" t="s">
        <v>39</v>
      </c>
      <c r="D227" s="220"/>
      <c r="E227" s="252"/>
      <c r="F227" s="204" t="str">
        <f t="shared" si="6"/>
        <v>N/A</v>
      </c>
      <c r="G227" s="6"/>
      <c r="AA227" s="14" t="str">
        <f t="shared" si="7"/>
        <v/>
      </c>
      <c r="AB227" s="14" t="str">
        <f>IF(LEN($AA227)=0,"N",IF(LEN($AA227)&gt;1,"Error -- Availability entered in an incorrect format",IF($AA227='Control Panel'!$F$36,$AA227,IF($AA227='Control Panel'!$F$37,$AA227,IF($AA227='Control Panel'!$F$38,$AA227,IF($AA227='Control Panel'!$F$39,$AA227,IF($AA227='Control Panel'!$F$40,$AA227,IF($AA227='Control Panel'!$F$41,$AA227,"Error -- Availability entered in an incorrect format"))))))))</f>
        <v>N</v>
      </c>
    </row>
    <row r="228" spans="1:28" s="14" customFormat="1" x14ac:dyDescent="0.25">
      <c r="A228" s="7">
        <v>216</v>
      </c>
      <c r="B228" s="204" t="s">
        <v>804</v>
      </c>
      <c r="C228" s="258" t="s">
        <v>39</v>
      </c>
      <c r="D228" s="220"/>
      <c r="E228" s="252"/>
      <c r="F228" s="204" t="str">
        <f t="shared" si="6"/>
        <v>N/A</v>
      </c>
      <c r="G228" s="6"/>
      <c r="AA228" s="14" t="str">
        <f t="shared" si="7"/>
        <v/>
      </c>
      <c r="AB228" s="14" t="str">
        <f>IF(LEN($AA228)=0,"N",IF(LEN($AA228)&gt;1,"Error -- Availability entered in an incorrect format",IF($AA228='Control Panel'!$F$36,$AA228,IF($AA228='Control Panel'!$F$37,$AA228,IF($AA228='Control Panel'!$F$38,$AA228,IF($AA228='Control Panel'!$F$39,$AA228,IF($AA228='Control Panel'!$F$40,$AA228,IF($AA228='Control Panel'!$F$41,$AA228,"Error -- Availability entered in an incorrect format"))))))))</f>
        <v>N</v>
      </c>
    </row>
    <row r="229" spans="1:28" s="14" customFormat="1" x14ac:dyDescent="0.25">
      <c r="A229" s="7">
        <v>217</v>
      </c>
      <c r="B229" s="204" t="s">
        <v>805</v>
      </c>
      <c r="C229" s="258" t="s">
        <v>39</v>
      </c>
      <c r="D229" s="220"/>
      <c r="E229" s="252"/>
      <c r="F229" s="204" t="str">
        <f t="shared" si="6"/>
        <v>N/A</v>
      </c>
      <c r="G229" s="6"/>
      <c r="AA229" s="14" t="str">
        <f t="shared" si="7"/>
        <v/>
      </c>
      <c r="AB229" s="14" t="str">
        <f>IF(LEN($AA229)=0,"N",IF(LEN($AA229)&gt;1,"Error -- Availability entered in an incorrect format",IF($AA229='Control Panel'!$F$36,$AA229,IF($AA229='Control Panel'!$F$37,$AA229,IF($AA229='Control Panel'!$F$38,$AA229,IF($AA229='Control Panel'!$F$39,$AA229,IF($AA229='Control Panel'!$F$40,$AA229,IF($AA229='Control Panel'!$F$41,$AA229,"Error -- Availability entered in an incorrect format"))))))))</f>
        <v>N</v>
      </c>
    </row>
    <row r="230" spans="1:28" s="14" customFormat="1" x14ac:dyDescent="0.25">
      <c r="A230" s="7">
        <v>218</v>
      </c>
      <c r="B230" s="204" t="s">
        <v>806</v>
      </c>
      <c r="C230" s="258" t="s">
        <v>39</v>
      </c>
      <c r="D230" s="220"/>
      <c r="E230" s="252"/>
      <c r="F230" s="204" t="str">
        <f t="shared" si="6"/>
        <v>N/A</v>
      </c>
      <c r="G230" s="6"/>
      <c r="AA230" s="14" t="str">
        <f t="shared" si="7"/>
        <v/>
      </c>
      <c r="AB230" s="14" t="str">
        <f>IF(LEN($AA230)=0,"N",IF(LEN($AA230)&gt;1,"Error -- Availability entered in an incorrect format",IF($AA230='Control Panel'!$F$36,$AA230,IF($AA230='Control Panel'!$F$37,$AA230,IF($AA230='Control Panel'!$F$38,$AA230,IF($AA230='Control Panel'!$F$39,$AA230,IF($AA230='Control Panel'!$F$40,$AA230,IF($AA230='Control Panel'!$F$41,$AA230,"Error -- Availability entered in an incorrect format"))))))))</f>
        <v>N</v>
      </c>
    </row>
    <row r="231" spans="1:28" s="14" customFormat="1" x14ac:dyDescent="0.25">
      <c r="A231" s="7">
        <v>219</v>
      </c>
      <c r="B231" s="204" t="s">
        <v>807</v>
      </c>
      <c r="C231" s="258" t="s">
        <v>39</v>
      </c>
      <c r="D231" s="220"/>
      <c r="E231" s="252"/>
      <c r="F231" s="204" t="str">
        <f t="shared" si="6"/>
        <v>N/A</v>
      </c>
      <c r="G231" s="6"/>
      <c r="AA231" s="14" t="str">
        <f t="shared" si="7"/>
        <v/>
      </c>
      <c r="AB231" s="14" t="str">
        <f>IF(LEN($AA231)=0,"N",IF(LEN($AA231)&gt;1,"Error -- Availability entered in an incorrect format",IF($AA231='Control Panel'!$F$36,$AA231,IF($AA231='Control Panel'!$F$37,$AA231,IF($AA231='Control Panel'!$F$38,$AA231,IF($AA231='Control Panel'!$F$39,$AA231,IF($AA231='Control Panel'!$F$40,$AA231,IF($AA231='Control Panel'!$F$41,$AA231,"Error -- Availability entered in an incorrect format"))))))))</f>
        <v>N</v>
      </c>
    </row>
    <row r="232" spans="1:28" s="14" customFormat="1" ht="30" x14ac:dyDescent="0.25">
      <c r="A232" s="7">
        <v>220</v>
      </c>
      <c r="B232" s="204" t="s">
        <v>808</v>
      </c>
      <c r="C232" s="258" t="s">
        <v>39</v>
      </c>
      <c r="D232" s="220"/>
      <c r="E232" s="252"/>
      <c r="F232" s="204" t="str">
        <f t="shared" si="6"/>
        <v>N/A</v>
      </c>
      <c r="G232" s="6"/>
      <c r="AA232" s="14" t="str">
        <f t="shared" si="7"/>
        <v/>
      </c>
      <c r="AB232" s="14" t="str">
        <f>IF(LEN($AA232)=0,"N",IF(LEN($AA232)&gt;1,"Error -- Availability entered in an incorrect format",IF($AA232='Control Panel'!$F$36,$AA232,IF($AA232='Control Panel'!$F$37,$AA232,IF($AA232='Control Panel'!$F$38,$AA232,IF($AA232='Control Panel'!$F$39,$AA232,IF($AA232='Control Panel'!$F$40,$AA232,IF($AA232='Control Panel'!$F$41,$AA232,"Error -- Availability entered in an incorrect format"))))))))</f>
        <v>N</v>
      </c>
    </row>
    <row r="233" spans="1:28" s="14" customFormat="1" x14ac:dyDescent="0.25">
      <c r="A233" s="7">
        <v>221</v>
      </c>
      <c r="B233" s="204" t="s">
        <v>809</v>
      </c>
      <c r="C233" s="258" t="s">
        <v>39</v>
      </c>
      <c r="D233" s="220"/>
      <c r="E233" s="252"/>
      <c r="F233" s="204" t="str">
        <f t="shared" si="6"/>
        <v>N/A</v>
      </c>
      <c r="G233" s="6"/>
      <c r="AA233" s="14" t="str">
        <f t="shared" si="7"/>
        <v/>
      </c>
      <c r="AB233" s="14" t="str">
        <f>IF(LEN($AA233)=0,"N",IF(LEN($AA233)&gt;1,"Error -- Availability entered in an incorrect format",IF($AA233='Control Panel'!$F$36,$AA233,IF($AA233='Control Panel'!$F$37,$AA233,IF($AA233='Control Panel'!$F$38,$AA233,IF($AA233='Control Panel'!$F$39,$AA233,IF($AA233='Control Panel'!$F$40,$AA233,IF($AA233='Control Panel'!$F$41,$AA233,"Error -- Availability entered in an incorrect format"))))))))</f>
        <v>N</v>
      </c>
    </row>
    <row r="234" spans="1:28" s="14" customFormat="1" x14ac:dyDescent="0.25">
      <c r="A234" s="7">
        <v>222</v>
      </c>
      <c r="B234" s="204" t="s">
        <v>810</v>
      </c>
      <c r="C234" s="258" t="s">
        <v>39</v>
      </c>
      <c r="D234" s="220"/>
      <c r="E234" s="252"/>
      <c r="F234" s="204" t="str">
        <f t="shared" si="6"/>
        <v>N/A</v>
      </c>
      <c r="G234" s="6"/>
      <c r="AA234" s="14" t="str">
        <f t="shared" si="7"/>
        <v/>
      </c>
      <c r="AB234" s="14" t="str">
        <f>IF(LEN($AA234)=0,"N",IF(LEN($AA234)&gt;1,"Error -- Availability entered in an incorrect format",IF($AA234='Control Panel'!$F$36,$AA234,IF($AA234='Control Panel'!$F$37,$AA234,IF($AA234='Control Panel'!$F$38,$AA234,IF($AA234='Control Panel'!$F$39,$AA234,IF($AA234='Control Panel'!$F$40,$AA234,IF($AA234='Control Panel'!$F$41,$AA234,"Error -- Availability entered in an incorrect format"))))))))</f>
        <v>N</v>
      </c>
    </row>
    <row r="235" spans="1:28" s="14" customFormat="1" x14ac:dyDescent="0.25">
      <c r="A235" s="7">
        <v>223</v>
      </c>
      <c r="B235" s="204" t="s">
        <v>811</v>
      </c>
      <c r="C235" s="258" t="s">
        <v>39</v>
      </c>
      <c r="D235" s="220"/>
      <c r="E235" s="252"/>
      <c r="F235" s="204" t="str">
        <f t="shared" si="6"/>
        <v>N/A</v>
      </c>
      <c r="G235" s="6"/>
      <c r="AA235" s="14" t="str">
        <f t="shared" si="7"/>
        <v/>
      </c>
      <c r="AB235" s="14" t="str">
        <f>IF(LEN($AA235)=0,"N",IF(LEN($AA235)&gt;1,"Error -- Availability entered in an incorrect format",IF($AA235='Control Panel'!$F$36,$AA235,IF($AA235='Control Panel'!$F$37,$AA235,IF($AA235='Control Panel'!$F$38,$AA235,IF($AA235='Control Panel'!$F$39,$AA235,IF($AA235='Control Panel'!$F$40,$AA235,IF($AA235='Control Panel'!$F$41,$AA235,"Error -- Availability entered in an incorrect format"))))))))</f>
        <v>N</v>
      </c>
    </row>
    <row r="236" spans="1:28" s="14" customFormat="1" x14ac:dyDescent="0.25">
      <c r="A236" s="7">
        <v>224</v>
      </c>
      <c r="B236" s="204" t="s">
        <v>812</v>
      </c>
      <c r="C236" s="258" t="s">
        <v>39</v>
      </c>
      <c r="D236" s="220"/>
      <c r="E236" s="252"/>
      <c r="F236" s="204" t="str">
        <f t="shared" si="6"/>
        <v>N/A</v>
      </c>
      <c r="G236" s="6"/>
      <c r="AA236" s="14" t="str">
        <f t="shared" si="7"/>
        <v/>
      </c>
      <c r="AB236" s="14" t="str">
        <f>IF(LEN($AA236)=0,"N",IF(LEN($AA236)&gt;1,"Error -- Availability entered in an incorrect format",IF($AA236='Control Panel'!$F$36,$AA236,IF($AA236='Control Panel'!$F$37,$AA236,IF($AA236='Control Panel'!$F$38,$AA236,IF($AA236='Control Panel'!$F$39,$AA236,IF($AA236='Control Panel'!$F$40,$AA236,IF($AA236='Control Panel'!$F$41,$AA236,"Error -- Availability entered in an incorrect format"))))))))</f>
        <v>N</v>
      </c>
    </row>
    <row r="237" spans="1:28" s="14" customFormat="1" ht="30" x14ac:dyDescent="0.25">
      <c r="A237" s="7">
        <v>225</v>
      </c>
      <c r="B237" s="9" t="s">
        <v>813</v>
      </c>
      <c r="C237" s="258" t="s">
        <v>39</v>
      </c>
      <c r="D237" s="220"/>
      <c r="E237" s="252"/>
      <c r="F237" s="204" t="str">
        <f t="shared" si="6"/>
        <v>N/A</v>
      </c>
      <c r="G237" s="6"/>
      <c r="AA237" s="14" t="str">
        <f t="shared" si="7"/>
        <v/>
      </c>
      <c r="AB237" s="14" t="str">
        <f>IF(LEN($AA237)=0,"N",IF(LEN($AA237)&gt;1,"Error -- Availability entered in an incorrect format",IF($AA237='Control Panel'!$F$36,$AA237,IF($AA237='Control Panel'!$F$37,$AA237,IF($AA237='Control Panel'!$F$38,$AA237,IF($AA237='Control Panel'!$F$39,$AA237,IF($AA237='Control Panel'!$F$40,$AA237,IF($AA237='Control Panel'!$F$41,$AA237,"Error -- Availability entered in an incorrect format"))))))))</f>
        <v>N</v>
      </c>
    </row>
    <row r="238" spans="1:28" s="14" customFormat="1" ht="30" x14ac:dyDescent="0.25">
      <c r="A238" s="7">
        <v>226</v>
      </c>
      <c r="B238" s="9" t="s">
        <v>814</v>
      </c>
      <c r="C238" s="258" t="s">
        <v>39</v>
      </c>
      <c r="D238" s="220"/>
      <c r="E238" s="252"/>
      <c r="F238" s="204" t="str">
        <f t="shared" si="6"/>
        <v>N/A</v>
      </c>
      <c r="G238" s="6"/>
      <c r="AA238" s="14" t="str">
        <f t="shared" si="7"/>
        <v/>
      </c>
      <c r="AB238" s="14" t="str">
        <f>IF(LEN($AA238)=0,"N",IF(LEN($AA238)&gt;1,"Error -- Availability entered in an incorrect format",IF($AA238='Control Panel'!$F$36,$AA238,IF($AA238='Control Panel'!$F$37,$AA238,IF($AA238='Control Panel'!$F$38,$AA238,IF($AA238='Control Panel'!$F$39,$AA238,IF($AA238='Control Panel'!$F$40,$AA238,IF($AA238='Control Panel'!$F$41,$AA238,"Error -- Availability entered in an incorrect format"))))))))</f>
        <v>N</v>
      </c>
    </row>
    <row r="239" spans="1:28" s="14" customFormat="1" ht="30" x14ac:dyDescent="0.25">
      <c r="A239" s="7">
        <v>227</v>
      </c>
      <c r="B239" s="204" t="s">
        <v>815</v>
      </c>
      <c r="C239" s="258" t="s">
        <v>39</v>
      </c>
      <c r="D239" s="220"/>
      <c r="E239" s="252"/>
      <c r="F239" s="204" t="str">
        <f t="shared" si="6"/>
        <v>N/A</v>
      </c>
      <c r="G239" s="6"/>
      <c r="AA239" s="14" t="str">
        <f t="shared" si="7"/>
        <v/>
      </c>
      <c r="AB239" s="14" t="str">
        <f>IF(LEN($AA239)=0,"N",IF(LEN($AA239)&gt;1,"Error -- Availability entered in an incorrect format",IF($AA239='Control Panel'!$F$36,$AA239,IF($AA239='Control Panel'!$F$37,$AA239,IF($AA239='Control Panel'!$F$38,$AA239,IF($AA239='Control Panel'!$F$39,$AA239,IF($AA239='Control Panel'!$F$40,$AA239,IF($AA239='Control Panel'!$F$41,$AA239,"Error -- Availability entered in an incorrect format"))))))))</f>
        <v>N</v>
      </c>
    </row>
    <row r="240" spans="1:28" s="14" customFormat="1" ht="30" x14ac:dyDescent="0.25">
      <c r="A240" s="7">
        <v>228</v>
      </c>
      <c r="B240" s="204" t="s">
        <v>816</v>
      </c>
      <c r="C240" s="258" t="s">
        <v>39</v>
      </c>
      <c r="D240" s="220"/>
      <c r="E240" s="252"/>
      <c r="F240" s="204" t="str">
        <f t="shared" si="6"/>
        <v>N/A</v>
      </c>
      <c r="G240" s="6"/>
      <c r="AA240" s="14" t="str">
        <f t="shared" si="7"/>
        <v/>
      </c>
      <c r="AB240" s="14" t="str">
        <f>IF(LEN($AA240)=0,"N",IF(LEN($AA240)&gt;1,"Error -- Availability entered in an incorrect format",IF($AA240='Control Panel'!$F$36,$AA240,IF($AA240='Control Panel'!$F$37,$AA240,IF($AA240='Control Panel'!$F$38,$AA240,IF($AA240='Control Panel'!$F$39,$AA240,IF($AA240='Control Panel'!$F$40,$AA240,IF($AA240='Control Panel'!$F$41,$AA240,"Error -- Availability entered in an incorrect format"))))))))</f>
        <v>N</v>
      </c>
    </row>
    <row r="241" spans="1:28" s="14" customFormat="1" ht="30" x14ac:dyDescent="0.25">
      <c r="A241" s="7">
        <v>229</v>
      </c>
      <c r="B241" s="204" t="s">
        <v>817</v>
      </c>
      <c r="C241" s="258" t="s">
        <v>39</v>
      </c>
      <c r="D241" s="220"/>
      <c r="E241" s="252"/>
      <c r="F241" s="204" t="str">
        <f t="shared" si="6"/>
        <v>N/A</v>
      </c>
      <c r="G241" s="6"/>
      <c r="AA241" s="14" t="str">
        <f t="shared" si="7"/>
        <v/>
      </c>
      <c r="AB241" s="14" t="str">
        <f>IF(LEN($AA241)=0,"N",IF(LEN($AA241)&gt;1,"Error -- Availability entered in an incorrect format",IF($AA241='Control Panel'!$F$36,$AA241,IF($AA241='Control Panel'!$F$37,$AA241,IF($AA241='Control Panel'!$F$38,$AA241,IF($AA241='Control Panel'!$F$39,$AA241,IF($AA241='Control Panel'!$F$40,$AA241,IF($AA241='Control Panel'!$F$41,$AA241,"Error -- Availability entered in an incorrect format"))))))))</f>
        <v>N</v>
      </c>
    </row>
    <row r="242" spans="1:28" s="14" customFormat="1" ht="45" x14ac:dyDescent="0.25">
      <c r="A242" s="7">
        <v>230</v>
      </c>
      <c r="B242" s="9" t="s">
        <v>818</v>
      </c>
      <c r="C242" s="258" t="s">
        <v>39</v>
      </c>
      <c r="D242" s="220"/>
      <c r="E242" s="252"/>
      <c r="F242" s="204" t="str">
        <f t="shared" si="6"/>
        <v>N/A</v>
      </c>
      <c r="G242" s="6"/>
      <c r="AA242" s="14" t="str">
        <f t="shared" si="7"/>
        <v/>
      </c>
      <c r="AB242" s="14" t="str">
        <f>IF(LEN($AA242)=0,"N",IF(LEN($AA242)&gt;1,"Error -- Availability entered in an incorrect format",IF($AA242='Control Panel'!$F$36,$AA242,IF($AA242='Control Panel'!$F$37,$AA242,IF($AA242='Control Panel'!$F$38,$AA242,IF($AA242='Control Panel'!$F$39,$AA242,IF($AA242='Control Panel'!$F$40,$AA242,IF($AA242='Control Panel'!$F$41,$AA242,"Error -- Availability entered in an incorrect format"))))))))</f>
        <v>N</v>
      </c>
    </row>
    <row r="243" spans="1:28" s="14" customFormat="1" ht="30" x14ac:dyDescent="0.25">
      <c r="A243" s="7">
        <v>231</v>
      </c>
      <c r="B243" s="9" t="s">
        <v>819</v>
      </c>
      <c r="C243" s="258" t="s">
        <v>39</v>
      </c>
      <c r="D243" s="220"/>
      <c r="E243" s="252"/>
      <c r="F243" s="204" t="str">
        <f t="shared" si="6"/>
        <v>N/A</v>
      </c>
      <c r="G243" s="6"/>
      <c r="AA243" s="14" t="str">
        <f t="shared" si="7"/>
        <v/>
      </c>
      <c r="AB243" s="14" t="str">
        <f>IF(LEN($AA243)=0,"N",IF(LEN($AA243)&gt;1,"Error -- Availability entered in an incorrect format",IF($AA243='Control Panel'!$F$36,$AA243,IF($AA243='Control Panel'!$F$37,$AA243,IF($AA243='Control Panel'!$F$38,$AA243,IF($AA243='Control Panel'!$F$39,$AA243,IF($AA243='Control Panel'!$F$40,$AA243,IF($AA243='Control Panel'!$F$41,$AA243,"Error -- Availability entered in an incorrect format"))))))))</f>
        <v>N</v>
      </c>
    </row>
    <row r="244" spans="1:28" s="14" customFormat="1" x14ac:dyDescent="0.25">
      <c r="A244" s="7">
        <v>232</v>
      </c>
      <c r="B244" s="9" t="s">
        <v>820</v>
      </c>
      <c r="C244" s="258" t="s">
        <v>39</v>
      </c>
      <c r="D244" s="220"/>
      <c r="E244" s="252"/>
      <c r="F244" s="204" t="str">
        <f t="shared" si="6"/>
        <v>N/A</v>
      </c>
      <c r="G244" s="6"/>
      <c r="AA244" s="14" t="str">
        <f t="shared" si="7"/>
        <v/>
      </c>
      <c r="AB244" s="14" t="str">
        <f>IF(LEN($AA244)=0,"N",IF(LEN($AA244)&gt;1,"Error -- Availability entered in an incorrect format",IF($AA244='Control Panel'!$F$36,$AA244,IF($AA244='Control Panel'!$F$37,$AA244,IF($AA244='Control Panel'!$F$38,$AA244,IF($AA244='Control Panel'!$F$39,$AA244,IF($AA244='Control Panel'!$F$40,$AA244,IF($AA244='Control Panel'!$F$41,$AA244,"Error -- Availability entered in an incorrect format"))))))))</f>
        <v>N</v>
      </c>
    </row>
    <row r="245" spans="1:28" s="14" customFormat="1" ht="30" x14ac:dyDescent="0.25">
      <c r="A245" s="7">
        <v>233</v>
      </c>
      <c r="B245" s="9" t="s">
        <v>821</v>
      </c>
      <c r="C245" s="258" t="s">
        <v>39</v>
      </c>
      <c r="D245" s="220"/>
      <c r="E245" s="252"/>
      <c r="F245" s="204" t="str">
        <f t="shared" si="6"/>
        <v>N/A</v>
      </c>
      <c r="G245" s="6"/>
      <c r="AA245" s="14" t="str">
        <f t="shared" si="7"/>
        <v/>
      </c>
      <c r="AB245" s="14" t="str">
        <f>IF(LEN($AA245)=0,"N",IF(LEN($AA245)&gt;1,"Error -- Availability entered in an incorrect format",IF($AA245='Control Panel'!$F$36,$AA245,IF($AA245='Control Panel'!$F$37,$AA245,IF($AA245='Control Panel'!$F$38,$AA245,IF($AA245='Control Panel'!$F$39,$AA245,IF($AA245='Control Panel'!$F$40,$AA245,IF($AA245='Control Panel'!$F$41,$AA245,"Error -- Availability entered in an incorrect format"))))))))</f>
        <v>N</v>
      </c>
    </row>
    <row r="246" spans="1:28" s="14" customFormat="1" ht="30" x14ac:dyDescent="0.25">
      <c r="A246" s="7">
        <v>234</v>
      </c>
      <c r="B246" s="9" t="s">
        <v>822</v>
      </c>
      <c r="C246" s="258" t="s">
        <v>39</v>
      </c>
      <c r="D246" s="220"/>
      <c r="E246" s="252"/>
      <c r="F246" s="204" t="str">
        <f t="shared" si="6"/>
        <v>N/A</v>
      </c>
      <c r="G246" s="6"/>
      <c r="AA246" s="14" t="str">
        <f t="shared" si="7"/>
        <v/>
      </c>
      <c r="AB246" s="14" t="str">
        <f>IF(LEN($AA246)=0,"N",IF(LEN($AA246)&gt;1,"Error -- Availability entered in an incorrect format",IF($AA246='Control Panel'!$F$36,$AA246,IF($AA246='Control Panel'!$F$37,$AA246,IF($AA246='Control Panel'!$F$38,$AA246,IF($AA246='Control Panel'!$F$39,$AA246,IF($AA246='Control Panel'!$F$40,$AA246,IF($AA246='Control Panel'!$F$41,$AA246,"Error -- Availability entered in an incorrect format"))))))))</f>
        <v>N</v>
      </c>
    </row>
    <row r="247" spans="1:28" s="14" customFormat="1" ht="45" x14ac:dyDescent="0.25">
      <c r="A247" s="7">
        <v>235</v>
      </c>
      <c r="B247" s="9" t="s">
        <v>823</v>
      </c>
      <c r="C247" s="258" t="s">
        <v>39</v>
      </c>
      <c r="D247" s="220"/>
      <c r="E247" s="252"/>
      <c r="F247" s="204" t="str">
        <f t="shared" si="6"/>
        <v>N/A</v>
      </c>
      <c r="G247" s="6"/>
      <c r="AA247" s="14" t="str">
        <f t="shared" si="7"/>
        <v/>
      </c>
      <c r="AB247" s="14" t="str">
        <f>IF(LEN($AA247)=0,"N",IF(LEN($AA247)&gt;1,"Error -- Availability entered in an incorrect format",IF($AA247='Control Panel'!$F$36,$AA247,IF($AA247='Control Panel'!$F$37,$AA247,IF($AA247='Control Panel'!$F$38,$AA247,IF($AA247='Control Panel'!$F$39,$AA247,IF($AA247='Control Panel'!$F$40,$AA247,IF($AA247='Control Panel'!$F$41,$AA247,"Error -- Availability entered in an incorrect format"))))))))</f>
        <v>N</v>
      </c>
    </row>
    <row r="248" spans="1:28" s="14" customFormat="1" ht="45" x14ac:dyDescent="0.25">
      <c r="A248" s="7">
        <v>236</v>
      </c>
      <c r="B248" s="9" t="s">
        <v>824</v>
      </c>
      <c r="C248" s="258" t="s">
        <v>39</v>
      </c>
      <c r="D248" s="220"/>
      <c r="E248" s="252"/>
      <c r="F248" s="204" t="str">
        <f t="shared" si="6"/>
        <v>N/A</v>
      </c>
      <c r="G248" s="6"/>
      <c r="AA248" s="14" t="str">
        <f t="shared" si="7"/>
        <v/>
      </c>
      <c r="AB248" s="14" t="str">
        <f>IF(LEN($AA248)=0,"N",IF(LEN($AA248)&gt;1,"Error -- Availability entered in an incorrect format",IF($AA248='Control Panel'!$F$36,$AA248,IF($AA248='Control Panel'!$F$37,$AA248,IF($AA248='Control Panel'!$F$38,$AA248,IF($AA248='Control Panel'!$F$39,$AA248,IF($AA248='Control Panel'!$F$40,$AA248,IF($AA248='Control Panel'!$F$41,$AA248,"Error -- Availability entered in an incorrect format"))))))))</f>
        <v>N</v>
      </c>
    </row>
    <row r="249" spans="1:28" s="14" customFormat="1" ht="30" x14ac:dyDescent="0.25">
      <c r="A249" s="7">
        <v>237</v>
      </c>
      <c r="B249" s="9" t="s">
        <v>825</v>
      </c>
      <c r="C249" s="258" t="s">
        <v>39</v>
      </c>
      <c r="D249" s="220"/>
      <c r="E249" s="252"/>
      <c r="F249" s="204" t="str">
        <f t="shared" si="6"/>
        <v>N/A</v>
      </c>
      <c r="G249" s="6"/>
      <c r="AA249" s="14" t="str">
        <f t="shared" si="7"/>
        <v/>
      </c>
      <c r="AB249" s="14" t="str">
        <f>IF(LEN($AA249)=0,"N",IF(LEN($AA249)&gt;1,"Error -- Availability entered in an incorrect format",IF($AA249='Control Panel'!$F$36,$AA249,IF($AA249='Control Panel'!$F$37,$AA249,IF($AA249='Control Panel'!$F$38,$AA249,IF($AA249='Control Panel'!$F$39,$AA249,IF($AA249='Control Panel'!$F$40,$AA249,IF($AA249='Control Panel'!$F$41,$AA249,"Error -- Availability entered in an incorrect format"))))))))</f>
        <v>N</v>
      </c>
    </row>
    <row r="250" spans="1:28" s="14" customFormat="1" ht="30" x14ac:dyDescent="0.25">
      <c r="A250" s="7">
        <v>238</v>
      </c>
      <c r="B250" s="9" t="s">
        <v>826</v>
      </c>
      <c r="C250" s="258" t="s">
        <v>39</v>
      </c>
      <c r="D250" s="220"/>
      <c r="E250" s="252"/>
      <c r="F250" s="204" t="str">
        <f t="shared" si="6"/>
        <v>N/A</v>
      </c>
      <c r="G250" s="6"/>
      <c r="AA250" s="14" t="str">
        <f t="shared" si="7"/>
        <v/>
      </c>
      <c r="AB250" s="14" t="str">
        <f>IF(LEN($AA250)=0,"N",IF(LEN($AA250)&gt;1,"Error -- Availability entered in an incorrect format",IF($AA250='Control Panel'!$F$36,$AA250,IF($AA250='Control Panel'!$F$37,$AA250,IF($AA250='Control Panel'!$F$38,$AA250,IF($AA250='Control Panel'!$F$39,$AA250,IF($AA250='Control Panel'!$F$40,$AA250,IF($AA250='Control Panel'!$F$41,$AA250,"Error -- Availability entered in an incorrect format"))))))))</f>
        <v>N</v>
      </c>
    </row>
    <row r="251" spans="1:28" s="14" customFormat="1" ht="30" x14ac:dyDescent="0.25">
      <c r="A251" s="7">
        <v>239</v>
      </c>
      <c r="B251" s="9" t="s">
        <v>827</v>
      </c>
      <c r="C251" s="258" t="s">
        <v>39</v>
      </c>
      <c r="D251" s="220"/>
      <c r="E251" s="252"/>
      <c r="F251" s="204" t="str">
        <f t="shared" si="6"/>
        <v>N/A</v>
      </c>
      <c r="G251" s="6"/>
      <c r="AA251" s="14" t="str">
        <f t="shared" si="7"/>
        <v/>
      </c>
      <c r="AB251" s="14" t="str">
        <f>IF(LEN($AA251)=0,"N",IF(LEN($AA251)&gt;1,"Error -- Availability entered in an incorrect format",IF($AA251='Control Panel'!$F$36,$AA251,IF($AA251='Control Panel'!$F$37,$AA251,IF($AA251='Control Panel'!$F$38,$AA251,IF($AA251='Control Panel'!$F$39,$AA251,IF($AA251='Control Panel'!$F$40,$AA251,IF($AA251='Control Panel'!$F$41,$AA251,"Error -- Availability entered in an incorrect format"))))))))</f>
        <v>N</v>
      </c>
    </row>
    <row r="252" spans="1:28" s="14" customFormat="1" ht="30" x14ac:dyDescent="0.25">
      <c r="A252" s="7">
        <v>240</v>
      </c>
      <c r="B252" s="9" t="s">
        <v>828</v>
      </c>
      <c r="C252" s="258" t="s">
        <v>39</v>
      </c>
      <c r="D252" s="220"/>
      <c r="E252" s="252"/>
      <c r="F252" s="204" t="str">
        <f t="shared" si="6"/>
        <v>N/A</v>
      </c>
      <c r="G252" s="6"/>
      <c r="AA252" s="14" t="str">
        <f t="shared" si="7"/>
        <v/>
      </c>
      <c r="AB252" s="14" t="str">
        <f>IF(LEN($AA252)=0,"N",IF(LEN($AA252)&gt;1,"Error -- Availability entered in an incorrect format",IF($AA252='Control Panel'!$F$36,$AA252,IF($AA252='Control Panel'!$F$37,$AA252,IF($AA252='Control Panel'!$F$38,$AA252,IF($AA252='Control Panel'!$F$39,$AA252,IF($AA252='Control Panel'!$F$40,$AA252,IF($AA252='Control Panel'!$F$41,$AA252,"Error -- Availability entered in an incorrect format"))))))))</f>
        <v>N</v>
      </c>
    </row>
    <row r="253" spans="1:28" s="14" customFormat="1" ht="30" x14ac:dyDescent="0.25">
      <c r="A253" s="7">
        <v>241</v>
      </c>
      <c r="B253" s="204" t="s">
        <v>829</v>
      </c>
      <c r="C253" s="258" t="s">
        <v>39</v>
      </c>
      <c r="D253" s="220"/>
      <c r="E253" s="252"/>
      <c r="F253" s="204" t="str">
        <f t="shared" si="6"/>
        <v>N/A</v>
      </c>
      <c r="G253" s="6"/>
      <c r="AA253" s="14" t="str">
        <f t="shared" si="7"/>
        <v/>
      </c>
      <c r="AB253" s="14" t="str">
        <f>IF(LEN($AA253)=0,"N",IF(LEN($AA253)&gt;1,"Error -- Availability entered in an incorrect format",IF($AA253='Control Panel'!$F$36,$AA253,IF($AA253='Control Panel'!$F$37,$AA253,IF($AA253='Control Panel'!$F$38,$AA253,IF($AA253='Control Panel'!$F$39,$AA253,IF($AA253='Control Panel'!$F$40,$AA253,IF($AA253='Control Panel'!$F$41,$AA253,"Error -- Availability entered in an incorrect format"))))))))</f>
        <v>N</v>
      </c>
    </row>
  </sheetData>
  <sheetProtection algorithmName="SHA-512" hashValue="8WKOs4USEaJiMMwxaUWL4QhLeQqhaftwhauRB36ij+AHmmQYgO783XU/4NOo0OFm4aS2YJU30NAnqaCCOkTZ3Q==" saltValue="k4BxTNpanC9iMr4x5Thj6g=="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253 C13:E253 G13:G253">
    <cfRule type="expression" dxfId="104" priority="5">
      <formula>$C13=""</formula>
    </cfRule>
  </conditionalFormatting>
  <conditionalFormatting sqref="B13:B253">
    <cfRule type="expression" dxfId="103" priority="4">
      <formula>$C13=""</formula>
    </cfRule>
  </conditionalFormatting>
  <conditionalFormatting sqref="F13:F253">
    <cfRule type="expression" dxfId="102" priority="3">
      <formula>$C13=""</formula>
    </cfRule>
  </conditionalFormatting>
  <conditionalFormatting sqref="A1:G1">
    <cfRule type="cellIs" dxfId="101" priority="1" operator="equal">
      <formula>"Replace this text with vendor name in the first module."</formula>
    </cfRule>
  </conditionalFormatting>
  <dataValidations count="1">
    <dataValidation type="decimal" allowBlank="1" showInputMessage="1" showErrorMessage="1" errorTitle="Invalid Response" error="Please enter number only and inlcude text in comments column." promptTitle="Cost" prompt="Please enter any related cost for specification compliance." sqref="E13:E253">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D13:D253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59"/>
  <sheetViews>
    <sheetView showGridLines="0" showRowColHeaders="0" workbookViewId="0">
      <pane ySplit="12" topLeftCell="A13" activePane="bottomLeft" state="frozen"/>
      <selection activeCell="D14" sqref="D14"/>
      <selection pane="bottomLeft" activeCell="D15" sqref="D15"/>
    </sheetView>
  </sheetViews>
  <sheetFormatPr defaultColWidth="0" defaultRowHeight="15" x14ac:dyDescent="0.25"/>
  <cols>
    <col min="1" max="1" width="8.7109375" style="207" customWidth="1"/>
    <col min="2" max="2" width="65.7109375" style="208" customWidth="1"/>
    <col min="3" max="3" width="12.7109375" style="209" customWidth="1"/>
    <col min="4" max="4" width="12.7109375" style="210" customWidth="1"/>
    <col min="5" max="5" width="12.7109375" style="209" customWidth="1"/>
    <col min="6" max="6" width="27.7109375" style="211" customWidth="1"/>
    <col min="7" max="7" width="35.7109375" style="208" customWidth="1"/>
    <col min="8" max="8" width="3.7109375" style="2" customWidth="1"/>
    <col min="9" max="34" width="9.140625" style="2" hidden="1" customWidth="1"/>
    <col min="35" max="35" width="4.140625" style="2" hidden="1" customWidth="1"/>
    <col min="36" max="16384" width="9.140625" style="2" hidden="1"/>
  </cols>
  <sheetData>
    <row r="1" spans="1:35" ht="15" customHeight="1" x14ac:dyDescent="0.25">
      <c r="A1" s="427" t="str">
        <f>'Account Management'!A1</f>
        <v>Replace this text with vendor name in the first module.</v>
      </c>
      <c r="B1" s="427"/>
      <c r="C1" s="427"/>
      <c r="D1" s="427"/>
      <c r="E1" s="427"/>
      <c r="F1" s="427"/>
      <c r="G1" s="427"/>
    </row>
    <row r="2" spans="1:35" x14ac:dyDescent="0.25">
      <c r="A2" s="200" t="s">
        <v>35</v>
      </c>
      <c r="B2" s="426" t="s">
        <v>242</v>
      </c>
      <c r="C2" s="426"/>
      <c r="D2" s="426"/>
      <c r="E2" s="426"/>
      <c r="F2" s="426"/>
      <c r="G2" s="426"/>
      <c r="AB2" s="2" t="s">
        <v>243</v>
      </c>
      <c r="AC2" s="2">
        <f>SUBTOTAL(3,A13:A59)</f>
        <v>47</v>
      </c>
    </row>
    <row r="3" spans="1:35" ht="45" customHeight="1" x14ac:dyDescent="0.25">
      <c r="A3" s="221" t="str">
        <f>'Control Panel'!F36</f>
        <v>Y</v>
      </c>
      <c r="B3" s="431" t="str">
        <f>'Control Panel'!H36</f>
        <v>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v>
      </c>
      <c r="C3" s="431"/>
      <c r="D3" s="431"/>
      <c r="E3" s="431"/>
      <c r="F3" s="431"/>
      <c r="G3" s="431"/>
    </row>
    <row r="4" spans="1:35" x14ac:dyDescent="0.25">
      <c r="A4" s="222" t="str">
        <f>'Control Panel'!F37</f>
        <v>R</v>
      </c>
      <c r="B4" s="432" t="str">
        <f>'Control Panel'!H37</f>
        <v>Functionality is provided through reports generated using proposed Reporting Tools.</v>
      </c>
      <c r="C4" s="432"/>
      <c r="D4" s="432"/>
      <c r="E4" s="432"/>
      <c r="F4" s="432"/>
      <c r="G4" s="432"/>
    </row>
    <row r="5" spans="1:35" ht="30" customHeight="1" x14ac:dyDescent="0.25">
      <c r="A5" s="221" t="str">
        <f>'Control Panel'!F38</f>
        <v>T</v>
      </c>
      <c r="B5" s="431" t="str">
        <f>'Control Panel'!H38</f>
        <v>Functionality is provided by proposed third party functionality (i.e., third party is defined as a separate software vendor from the primary software vendor).  The pricing of all third party products that provide this functionality MUST be included in the cost proposal.</v>
      </c>
      <c r="C5" s="431"/>
      <c r="D5" s="431"/>
      <c r="E5" s="431"/>
      <c r="F5" s="431"/>
      <c r="G5" s="431"/>
    </row>
    <row r="6" spans="1:35" x14ac:dyDescent="0.25">
      <c r="A6" s="222" t="str">
        <f>'Control Panel'!F39</f>
        <v>M</v>
      </c>
      <c r="B6" s="432" t="str">
        <f>'Control Panel'!H39</f>
        <v>Functionality is provided through customization to the application, including creation of a new workflow or development of a custom interface, that may have an impact on future upgradability.</v>
      </c>
      <c r="C6" s="432"/>
      <c r="D6" s="432"/>
      <c r="E6" s="432"/>
      <c r="F6" s="432"/>
      <c r="G6" s="432"/>
    </row>
    <row r="7" spans="1:35" ht="16.5" customHeight="1" x14ac:dyDescent="0.25">
      <c r="A7" s="221" t="str">
        <f>'Control Panel'!F40</f>
        <v>F</v>
      </c>
      <c r="B7" s="431" t="str">
        <f>'Control Panel'!H40</f>
        <v>Functionality is provided through a future general availability (GA) release that is scheduled to occur within 1 year of the proposal response.</v>
      </c>
      <c r="C7" s="431"/>
      <c r="D7" s="431"/>
      <c r="E7" s="431"/>
      <c r="F7" s="431"/>
      <c r="G7" s="431"/>
    </row>
    <row r="8" spans="1:35" x14ac:dyDescent="0.25">
      <c r="A8" s="222" t="str">
        <f>'Control Panel'!F41</f>
        <v>N</v>
      </c>
      <c r="B8" s="432" t="str">
        <f>'Control Panel'!H41</f>
        <v>Functionality is not provided.</v>
      </c>
      <c r="C8" s="432"/>
      <c r="D8" s="432"/>
      <c r="E8" s="432"/>
      <c r="F8" s="432"/>
      <c r="G8" s="432"/>
    </row>
    <row r="9" spans="1:35" x14ac:dyDescent="0.25">
      <c r="A9" s="433" t="str">
        <f>'Control Panel'!I25</f>
        <v>Replace this text with the primary product name(s) which satisfy requirements.</v>
      </c>
      <c r="B9" s="434"/>
      <c r="C9" s="434"/>
      <c r="D9" s="434"/>
      <c r="E9" s="434"/>
      <c r="F9" s="434"/>
      <c r="G9" s="435"/>
    </row>
    <row r="10" spans="1:35" ht="15" customHeight="1" x14ac:dyDescent="0.25">
      <c r="A10" s="429" t="str">
        <f>'Control Panel'!F53&amp;" - "&amp;'Control Panel'!E53</f>
        <v>4.8 - Payment Processing</v>
      </c>
      <c r="B10" s="429"/>
      <c r="C10" s="429"/>
      <c r="D10" s="430" t="str">
        <f>A9</f>
        <v>Replace this text with the primary product name(s) which satisfy requirements.</v>
      </c>
      <c r="E10" s="430"/>
      <c r="F10" s="430"/>
      <c r="G10" s="430"/>
    </row>
    <row r="11" spans="1:35" ht="30" customHeight="1" x14ac:dyDescent="0.25">
      <c r="A11" s="428" t="s">
        <v>830</v>
      </c>
      <c r="B11" s="428"/>
      <c r="C11" s="428"/>
      <c r="D11" s="428"/>
      <c r="E11" s="428"/>
      <c r="F11" s="428"/>
      <c r="G11" s="428"/>
      <c r="AA11" s="2" t="s">
        <v>245</v>
      </c>
      <c r="AI11" s="3"/>
    </row>
    <row r="12" spans="1:35" ht="15" customHeight="1" x14ac:dyDescent="0.25">
      <c r="A12" s="253" t="str">
        <f>'Account Management'!A12</f>
        <v>Number</v>
      </c>
      <c r="B12" s="254" t="str">
        <f>'Account Management'!B12</f>
        <v>Application Requirements</v>
      </c>
      <c r="C12" s="255" t="str">
        <f>'Account Management'!C12</f>
        <v>Priority</v>
      </c>
      <c r="D12" s="253" t="str">
        <f>'Account Management'!D12</f>
        <v>Availability</v>
      </c>
      <c r="E12" s="255" t="str">
        <f>'Account Management'!E12</f>
        <v>Cost</v>
      </c>
      <c r="F12" s="254" t="str">
        <f>'Account Management'!F12</f>
        <v>Required Product(s)</v>
      </c>
      <c r="G12" s="254" t="str">
        <f>'Account Management'!G12</f>
        <v>Comments</v>
      </c>
      <c r="AA12" s="4" t="s">
        <v>250</v>
      </c>
      <c r="AC12" s="5">
        <f>COUNTIF(AB:AB,"Error -- Availability entered in an incorrect format")</f>
        <v>0</v>
      </c>
    </row>
    <row r="13" spans="1:35" s="14" customFormat="1" x14ac:dyDescent="0.25">
      <c r="A13" s="7">
        <v>1</v>
      </c>
      <c r="B13" s="250" t="s">
        <v>831</v>
      </c>
      <c r="C13" s="13"/>
      <c r="D13" s="7"/>
      <c r="E13" s="251"/>
      <c r="F13" s="204" t="str">
        <f>IF($D$10=$A$9,"N/A",$D$10)</f>
        <v>N/A</v>
      </c>
      <c r="G13" s="9"/>
      <c r="AA13" s="14" t="str">
        <f>TRIM($D13)</f>
        <v/>
      </c>
      <c r="AB13" s="14" t="str">
        <f>IF(LEN($AA13)=0,"N",IF(LEN($AA13)&gt;1,"Error -- Availability entered in an incorrect format",IF($AA13='Control Panel'!$F$36,$AA13,IF($AA13='Control Panel'!$F$37,$AA13,IF($AA13='Control Panel'!$F$38,$AA13,IF($AA13='Control Panel'!$F$39,$AA13,IF($AA13='Control Panel'!$F$40,$AA13,IF($AA13='Control Panel'!$F$41,$AA13,"Error -- Availability entered in an incorrect format"))))))))</f>
        <v>N</v>
      </c>
    </row>
    <row r="14" spans="1:35" s="14" customFormat="1" ht="30" x14ac:dyDescent="0.25">
      <c r="A14" s="7">
        <v>2</v>
      </c>
      <c r="B14" s="9" t="s">
        <v>832</v>
      </c>
      <c r="C14" s="13" t="s">
        <v>45</v>
      </c>
      <c r="D14" s="7"/>
      <c r="E14" s="251"/>
      <c r="F14" s="204" t="str">
        <f t="shared" ref="F14:F59" si="0">IF($D$10=$A$9,"N/A",$D$10)</f>
        <v>N/A</v>
      </c>
      <c r="G14" s="9"/>
      <c r="AA14" s="14" t="str">
        <f t="shared" ref="AA14:AA59" si="1">TRIM($D14)</f>
        <v/>
      </c>
      <c r="AB14" s="14" t="str">
        <f>IF(LEN($AA14)=0,"N",IF(LEN($AA14)&gt;1,"Error -- Availability entered in an incorrect format",IF($AA14='Control Panel'!$F$36,$AA14,IF($AA14='Control Panel'!$F$37,$AA14,IF($AA14='Control Panel'!$F$38,$AA14,IF($AA14='Control Panel'!$F$39,$AA14,IF($AA14='Control Panel'!$F$40,$AA14,IF($AA14='Control Panel'!$F$41,$AA14,"Error -- Availability entered in an incorrect format"))))))))</f>
        <v>N</v>
      </c>
    </row>
    <row r="15" spans="1:35" s="12" customFormat="1" x14ac:dyDescent="0.25">
      <c r="A15" s="7">
        <v>3</v>
      </c>
      <c r="B15" s="257" t="s">
        <v>833</v>
      </c>
      <c r="C15" s="13" t="s">
        <v>39</v>
      </c>
      <c r="D15" s="7"/>
      <c r="E15" s="251"/>
      <c r="F15" s="204" t="str">
        <f t="shared" si="0"/>
        <v>N/A</v>
      </c>
      <c r="G15" s="9"/>
      <c r="AA15" s="12" t="str">
        <f t="shared" si="1"/>
        <v/>
      </c>
      <c r="AB15" s="12" t="str">
        <f>IF(LEN($AA15)=0,"N",IF(LEN($AA15)&gt;1,"Error -- Availability entered in an incorrect format",IF($AA15='Control Panel'!$F$36,$AA15,IF($AA15='Control Panel'!$F$37,$AA15,IF($AA15='Control Panel'!$F$38,$AA15,IF($AA15='Control Panel'!$F$39,$AA15,IF($AA15='Control Panel'!$F$40,$AA15,IF($AA15='Control Panel'!$F$41,$AA15,"Error -- Availability entered in an incorrect format"))))))))</f>
        <v>N</v>
      </c>
    </row>
    <row r="16" spans="1:35" s="12" customFormat="1" x14ac:dyDescent="0.25">
      <c r="A16" s="7">
        <v>4</v>
      </c>
      <c r="B16" s="257" t="s">
        <v>834</v>
      </c>
      <c r="C16" s="13" t="s">
        <v>39</v>
      </c>
      <c r="D16" s="7"/>
      <c r="E16" s="251"/>
      <c r="F16" s="204" t="str">
        <f t="shared" si="0"/>
        <v>N/A</v>
      </c>
      <c r="G16" s="9"/>
      <c r="AA16" s="12" t="str">
        <f t="shared" si="1"/>
        <v/>
      </c>
      <c r="AB16" s="12" t="str">
        <f>IF(LEN($AA16)=0,"N",IF(LEN($AA16)&gt;1,"Error -- Availability entered in an incorrect format",IF($AA16='Control Panel'!$F$36,$AA16,IF($AA16='Control Panel'!$F$37,$AA16,IF($AA16='Control Panel'!$F$38,$AA16,IF($AA16='Control Panel'!$F$39,$AA16,IF($AA16='Control Panel'!$F$40,$AA16,IF($AA16='Control Panel'!$F$41,$AA16,"Error -- Availability entered in an incorrect format"))))))))</f>
        <v>N</v>
      </c>
    </row>
    <row r="17" spans="1:28" s="12" customFormat="1" x14ac:dyDescent="0.25">
      <c r="A17" s="7">
        <v>5</v>
      </c>
      <c r="B17" s="257" t="s">
        <v>835</v>
      </c>
      <c r="C17" s="13" t="s">
        <v>39</v>
      </c>
      <c r="D17" s="7"/>
      <c r="E17" s="251"/>
      <c r="F17" s="204" t="str">
        <f t="shared" si="0"/>
        <v>N/A</v>
      </c>
      <c r="G17" s="9"/>
      <c r="AA17" s="12" t="str">
        <f t="shared" si="1"/>
        <v/>
      </c>
      <c r="AB17" s="12" t="str">
        <f>IF(LEN($AA17)=0,"N",IF(LEN($AA17)&gt;1,"Error -- Availability entered in an incorrect format",IF($AA17='Control Panel'!$F$36,$AA17,IF($AA17='Control Panel'!$F$37,$AA17,IF($AA17='Control Panel'!$F$38,$AA17,IF($AA17='Control Panel'!$F$39,$AA17,IF($AA17='Control Panel'!$F$40,$AA17,IF($AA17='Control Panel'!$F$41,$AA17,"Error -- Availability entered in an incorrect format"))))))))</f>
        <v>N</v>
      </c>
    </row>
    <row r="18" spans="1:28" s="12" customFormat="1" x14ac:dyDescent="0.25">
      <c r="A18" s="7">
        <v>6</v>
      </c>
      <c r="B18" s="257" t="s">
        <v>836</v>
      </c>
      <c r="C18" s="13" t="s">
        <v>39</v>
      </c>
      <c r="D18" s="7"/>
      <c r="E18" s="251"/>
      <c r="F18" s="204" t="str">
        <f t="shared" si="0"/>
        <v>N/A</v>
      </c>
      <c r="G18" s="9"/>
      <c r="AA18" s="12" t="str">
        <f t="shared" si="1"/>
        <v/>
      </c>
      <c r="AB18" s="12" t="str">
        <f>IF(LEN($AA18)=0,"N",IF(LEN($AA18)&gt;1,"Error -- Availability entered in an incorrect format",IF($AA18='Control Panel'!$F$36,$AA18,IF($AA18='Control Panel'!$F$37,$AA18,IF($AA18='Control Panel'!$F$38,$AA18,IF($AA18='Control Panel'!$F$39,$AA18,IF($AA18='Control Panel'!$F$40,$AA18,IF($AA18='Control Panel'!$F$41,$AA18,"Error -- Availability entered in an incorrect format"))))))))</f>
        <v>N</v>
      </c>
    </row>
    <row r="19" spans="1:28" s="12" customFormat="1" x14ac:dyDescent="0.25">
      <c r="A19" s="7">
        <v>7</v>
      </c>
      <c r="B19" s="257" t="s">
        <v>837</v>
      </c>
      <c r="C19" s="13" t="s">
        <v>39</v>
      </c>
      <c r="D19" s="7"/>
      <c r="E19" s="251"/>
      <c r="F19" s="204" t="str">
        <f t="shared" si="0"/>
        <v>N/A</v>
      </c>
      <c r="G19" s="9"/>
      <c r="AA19" s="12" t="str">
        <f t="shared" si="1"/>
        <v/>
      </c>
      <c r="AB19" s="12" t="str">
        <f>IF(LEN($AA19)=0,"N",IF(LEN($AA19)&gt;1,"Error -- Availability entered in an incorrect format",IF($AA19='Control Panel'!$F$36,$AA19,IF($AA19='Control Panel'!$F$37,$AA19,IF($AA19='Control Panel'!$F$38,$AA19,IF($AA19='Control Panel'!$F$39,$AA19,IF($AA19='Control Panel'!$F$40,$AA19,IF($AA19='Control Panel'!$F$41,$AA19,"Error -- Availability entered in an incorrect format"))))))))</f>
        <v>N</v>
      </c>
    </row>
    <row r="20" spans="1:28" s="12" customFormat="1" ht="30" x14ac:dyDescent="0.25">
      <c r="A20" s="7">
        <v>8</v>
      </c>
      <c r="B20" s="257" t="s">
        <v>838</v>
      </c>
      <c r="C20" s="13" t="s">
        <v>39</v>
      </c>
      <c r="D20" s="7"/>
      <c r="E20" s="251"/>
      <c r="F20" s="204" t="str">
        <f t="shared" si="0"/>
        <v>N/A</v>
      </c>
      <c r="G20" s="9"/>
      <c r="AA20" s="12" t="str">
        <f t="shared" si="1"/>
        <v/>
      </c>
      <c r="AB20" s="12" t="str">
        <f>IF(LEN($AA20)=0,"N",IF(LEN($AA20)&gt;1,"Error -- Availability entered in an incorrect format",IF($AA20='Control Panel'!$F$36,$AA20,IF($AA20='Control Panel'!$F$37,$AA20,IF($AA20='Control Panel'!$F$38,$AA20,IF($AA20='Control Panel'!$F$39,$AA20,IF($AA20='Control Panel'!$F$40,$AA20,IF($AA20='Control Panel'!$F$41,$AA20,"Error -- Availability entered in an incorrect format"))))))))</f>
        <v>N</v>
      </c>
    </row>
    <row r="21" spans="1:28" s="12" customFormat="1" x14ac:dyDescent="0.25">
      <c r="A21" s="7">
        <v>9</v>
      </c>
      <c r="B21" s="257" t="s">
        <v>839</v>
      </c>
      <c r="C21" s="13" t="s">
        <v>42</v>
      </c>
      <c r="D21" s="7"/>
      <c r="E21" s="251"/>
      <c r="F21" s="204" t="str">
        <f t="shared" si="0"/>
        <v>N/A</v>
      </c>
      <c r="G21" s="9"/>
      <c r="AA21" s="12" t="str">
        <f t="shared" si="1"/>
        <v/>
      </c>
      <c r="AB21" s="12" t="str">
        <f>IF(LEN($AA21)=0,"N",IF(LEN($AA21)&gt;1,"Error -- Availability entered in an incorrect format",IF($AA21='Control Panel'!$F$36,$AA21,IF($AA21='Control Panel'!$F$37,$AA21,IF($AA21='Control Panel'!$F$38,$AA21,IF($AA21='Control Panel'!$F$39,$AA21,IF($AA21='Control Panel'!$F$40,$AA21,IF($AA21='Control Panel'!$F$41,$AA21,"Error -- Availability entered in an incorrect format"))))))))</f>
        <v>N</v>
      </c>
    </row>
    <row r="22" spans="1:28" s="12" customFormat="1" ht="30" x14ac:dyDescent="0.25">
      <c r="A22" s="7">
        <v>10</v>
      </c>
      <c r="B22" s="9" t="s">
        <v>840</v>
      </c>
      <c r="C22" s="13" t="s">
        <v>39</v>
      </c>
      <c r="D22" s="7"/>
      <c r="E22" s="251"/>
      <c r="F22" s="204" t="str">
        <f t="shared" si="0"/>
        <v>N/A</v>
      </c>
      <c r="G22" s="9"/>
      <c r="AA22" s="12" t="str">
        <f t="shared" si="1"/>
        <v/>
      </c>
      <c r="AB22" s="12" t="str">
        <f>IF(LEN($AA22)=0,"N",IF(LEN($AA22)&gt;1,"Error -- Availability entered in an incorrect format",IF($AA22='Control Panel'!$F$36,$AA22,IF($AA22='Control Panel'!$F$37,$AA22,IF($AA22='Control Panel'!$F$38,$AA22,IF($AA22='Control Panel'!$F$39,$AA22,IF($AA22='Control Panel'!$F$40,$AA22,IF($AA22='Control Panel'!$F$41,$AA22,"Error -- Availability entered in an incorrect format"))))))))</f>
        <v>N</v>
      </c>
    </row>
    <row r="23" spans="1:28" s="12" customFormat="1" ht="30" x14ac:dyDescent="0.25">
      <c r="A23" s="7">
        <v>11</v>
      </c>
      <c r="B23" s="9" t="s">
        <v>841</v>
      </c>
      <c r="C23" s="13" t="s">
        <v>42</v>
      </c>
      <c r="D23" s="7"/>
      <c r="E23" s="251"/>
      <c r="F23" s="204" t="str">
        <f t="shared" si="0"/>
        <v>N/A</v>
      </c>
      <c r="G23" s="9"/>
      <c r="AA23" s="12" t="str">
        <f t="shared" si="1"/>
        <v/>
      </c>
      <c r="AB23" s="12" t="str">
        <f>IF(LEN($AA23)=0,"N",IF(LEN($AA23)&gt;1,"Error -- Availability entered in an incorrect format",IF($AA23='Control Panel'!$F$36,$AA23,IF($AA23='Control Panel'!$F$37,$AA23,IF($AA23='Control Panel'!$F$38,$AA23,IF($AA23='Control Panel'!$F$39,$AA23,IF($AA23='Control Panel'!$F$40,$AA23,IF($AA23='Control Panel'!$F$41,$AA23,"Error -- Availability entered in an incorrect format"))))))))</f>
        <v>N</v>
      </c>
    </row>
    <row r="24" spans="1:28" s="12" customFormat="1" ht="30" x14ac:dyDescent="0.25">
      <c r="A24" s="7">
        <v>12</v>
      </c>
      <c r="B24" s="9" t="s">
        <v>842</v>
      </c>
      <c r="C24" s="13" t="s">
        <v>39</v>
      </c>
      <c r="D24" s="7"/>
      <c r="E24" s="251"/>
      <c r="F24" s="204" t="str">
        <f t="shared" si="0"/>
        <v>N/A</v>
      </c>
      <c r="G24" s="9"/>
      <c r="AA24" s="12" t="str">
        <f t="shared" si="1"/>
        <v/>
      </c>
      <c r="AB24" s="12" t="str">
        <f>IF(LEN($AA24)=0,"N",IF(LEN($AA24)&gt;1,"Error -- Availability entered in an incorrect format",IF($AA24='Control Panel'!$F$36,$AA24,IF($AA24='Control Panel'!$F$37,$AA24,IF($AA24='Control Panel'!$F$38,$AA24,IF($AA24='Control Panel'!$F$39,$AA24,IF($AA24='Control Panel'!$F$40,$AA24,IF($AA24='Control Panel'!$F$41,$AA24,"Error -- Availability entered in an incorrect format"))))))))</f>
        <v>N</v>
      </c>
    </row>
    <row r="25" spans="1:28" s="14" customFormat="1" ht="30" x14ac:dyDescent="0.25">
      <c r="A25" s="7">
        <v>13</v>
      </c>
      <c r="B25" s="9" t="s">
        <v>843</v>
      </c>
      <c r="C25" s="13" t="s">
        <v>39</v>
      </c>
      <c r="D25" s="11"/>
      <c r="E25" s="252"/>
      <c r="F25" s="204" t="str">
        <f t="shared" si="0"/>
        <v>N/A</v>
      </c>
      <c r="G25" s="6"/>
      <c r="AA25" s="14" t="str">
        <f t="shared" si="1"/>
        <v/>
      </c>
      <c r="AB25" s="14" t="str">
        <f>IF(LEN($AA25)=0,"N",IF(LEN($AA25)&gt;1,"Error -- Availability entered in an incorrect format",IF($AA25='Control Panel'!$F$36,$AA25,IF($AA25='Control Panel'!$F$37,$AA25,IF($AA25='Control Panel'!$F$38,$AA25,IF($AA25='Control Panel'!$F$39,$AA25,IF($AA25='Control Panel'!$F$40,$AA25,IF($AA25='Control Panel'!$F$41,$AA25,"Error -- Availability entered in an incorrect format"))))))))</f>
        <v>N</v>
      </c>
    </row>
    <row r="26" spans="1:28" s="14" customFormat="1" ht="30" x14ac:dyDescent="0.25">
      <c r="A26" s="7">
        <v>14</v>
      </c>
      <c r="B26" s="246" t="s">
        <v>844</v>
      </c>
      <c r="C26" s="13" t="s">
        <v>39</v>
      </c>
      <c r="D26" s="11"/>
      <c r="E26" s="252"/>
      <c r="F26" s="204" t="str">
        <f t="shared" si="0"/>
        <v>N/A</v>
      </c>
      <c r="G26" s="6"/>
      <c r="AA26" s="14" t="str">
        <f t="shared" si="1"/>
        <v/>
      </c>
      <c r="AB26" s="14" t="str">
        <f>IF(LEN($AA26)=0,"N",IF(LEN($AA26)&gt;1,"Error -- Availability entered in an incorrect format",IF($AA26='Control Panel'!$F$36,$AA26,IF($AA26='Control Panel'!$F$37,$AA26,IF($AA26='Control Panel'!$F$38,$AA26,IF($AA26='Control Panel'!$F$39,$AA26,IF($AA26='Control Panel'!$F$40,$AA26,IF($AA26='Control Panel'!$F$41,$AA26,"Error -- Availability entered in an incorrect format"))))))))</f>
        <v>N</v>
      </c>
    </row>
    <row r="27" spans="1:28" s="14" customFormat="1" x14ac:dyDescent="0.25">
      <c r="A27" s="7">
        <v>15</v>
      </c>
      <c r="B27" s="9" t="s">
        <v>845</v>
      </c>
      <c r="C27" s="13" t="s">
        <v>39</v>
      </c>
      <c r="D27" s="11"/>
      <c r="E27" s="252"/>
      <c r="F27" s="204" t="str">
        <f t="shared" si="0"/>
        <v>N/A</v>
      </c>
      <c r="G27" s="6"/>
      <c r="AA27" s="14" t="str">
        <f t="shared" si="1"/>
        <v/>
      </c>
      <c r="AB27" s="14" t="str">
        <f>IF(LEN($AA27)=0,"N",IF(LEN($AA27)&gt;1,"Error -- Availability entered in an incorrect format",IF($AA27='Control Panel'!$F$36,$AA27,IF($AA27='Control Panel'!$F$37,$AA27,IF($AA27='Control Panel'!$F$38,$AA27,IF($AA27='Control Panel'!$F$39,$AA27,IF($AA27='Control Panel'!$F$40,$AA27,IF($AA27='Control Panel'!$F$41,$AA27,"Error -- Availability entered in an incorrect format"))))))))</f>
        <v>N</v>
      </c>
    </row>
    <row r="28" spans="1:28" s="14" customFormat="1" x14ac:dyDescent="0.25">
      <c r="A28" s="7">
        <v>16</v>
      </c>
      <c r="B28" s="9" t="s">
        <v>846</v>
      </c>
      <c r="C28" s="13" t="s">
        <v>39</v>
      </c>
      <c r="D28" s="11"/>
      <c r="E28" s="252"/>
      <c r="F28" s="204" t="str">
        <f t="shared" si="0"/>
        <v>N/A</v>
      </c>
      <c r="G28" s="6"/>
      <c r="AA28" s="14" t="str">
        <f t="shared" si="1"/>
        <v/>
      </c>
      <c r="AB28" s="14" t="str">
        <f>IF(LEN($AA28)=0,"N",IF(LEN($AA28)&gt;1,"Error -- Availability entered in an incorrect format",IF($AA28='Control Panel'!$F$36,$AA28,IF($AA28='Control Panel'!$F$37,$AA28,IF($AA28='Control Panel'!$F$38,$AA28,IF($AA28='Control Panel'!$F$39,$AA28,IF($AA28='Control Panel'!$F$40,$AA28,IF($AA28='Control Panel'!$F$41,$AA28,"Error -- Availability entered in an incorrect format"))))))))</f>
        <v>N</v>
      </c>
    </row>
    <row r="29" spans="1:28" s="14" customFormat="1" ht="45" x14ac:dyDescent="0.25">
      <c r="A29" s="7">
        <v>17</v>
      </c>
      <c r="B29" s="9" t="s">
        <v>847</v>
      </c>
      <c r="C29" s="13" t="s">
        <v>39</v>
      </c>
      <c r="D29" s="11"/>
      <c r="E29" s="252"/>
      <c r="F29" s="204" t="str">
        <f t="shared" si="0"/>
        <v>N/A</v>
      </c>
      <c r="G29" s="6"/>
      <c r="AA29" s="14" t="str">
        <f t="shared" si="1"/>
        <v/>
      </c>
      <c r="AB29" s="14" t="str">
        <f>IF(LEN($AA29)=0,"N",IF(LEN($AA29)&gt;1,"Error -- Availability entered in an incorrect format",IF($AA29='Control Panel'!$F$36,$AA29,IF($AA29='Control Panel'!$F$37,$AA29,IF($AA29='Control Panel'!$F$38,$AA29,IF($AA29='Control Panel'!$F$39,$AA29,IF($AA29='Control Panel'!$F$40,$AA29,IF($AA29='Control Panel'!$F$41,$AA29,"Error -- Availability entered in an incorrect format"))))))))</f>
        <v>N</v>
      </c>
    </row>
    <row r="30" spans="1:28" s="14" customFormat="1" x14ac:dyDescent="0.25">
      <c r="A30" s="7">
        <v>18</v>
      </c>
      <c r="B30" s="9" t="s">
        <v>848</v>
      </c>
      <c r="C30" s="13" t="s">
        <v>39</v>
      </c>
      <c r="D30" s="11"/>
      <c r="E30" s="252"/>
      <c r="F30" s="204" t="str">
        <f t="shared" si="0"/>
        <v>N/A</v>
      </c>
      <c r="G30" s="6"/>
      <c r="AA30" s="14" t="str">
        <f t="shared" si="1"/>
        <v/>
      </c>
      <c r="AB30" s="14" t="str">
        <f>IF(LEN($AA30)=0,"N",IF(LEN($AA30)&gt;1,"Error -- Availability entered in an incorrect format",IF($AA30='Control Panel'!$F$36,$AA30,IF($AA30='Control Panel'!$F$37,$AA30,IF($AA30='Control Panel'!$F$38,$AA30,IF($AA30='Control Panel'!$F$39,$AA30,IF($AA30='Control Panel'!$F$40,$AA30,IF($AA30='Control Panel'!$F$41,$AA30,"Error -- Availability entered in an incorrect format"))))))))</f>
        <v>N</v>
      </c>
    </row>
    <row r="31" spans="1:28" s="14" customFormat="1" x14ac:dyDescent="0.25">
      <c r="A31" s="7">
        <v>19</v>
      </c>
      <c r="B31" s="9" t="s">
        <v>849</v>
      </c>
      <c r="C31" s="13" t="s">
        <v>39</v>
      </c>
      <c r="D31" s="220"/>
      <c r="E31" s="252"/>
      <c r="F31" s="204" t="str">
        <f t="shared" si="0"/>
        <v>N/A</v>
      </c>
      <c r="G31" s="6"/>
      <c r="AA31" s="14" t="str">
        <f t="shared" si="1"/>
        <v/>
      </c>
      <c r="AB31" s="14" t="str">
        <f>IF(LEN($AA31)=0,"N",IF(LEN($AA31)&gt;1,"Error -- Availability entered in an incorrect format",IF($AA31='Control Panel'!$F$36,$AA31,IF($AA31='Control Panel'!$F$37,$AA31,IF($AA31='Control Panel'!$F$38,$AA31,IF($AA31='Control Panel'!$F$39,$AA31,IF($AA31='Control Panel'!$F$40,$AA31,IF($AA31='Control Panel'!$F$41,$AA31,"Error -- Availability entered in an incorrect format"))))))))</f>
        <v>N</v>
      </c>
    </row>
    <row r="32" spans="1:28" s="14" customFormat="1" ht="30" x14ac:dyDescent="0.25">
      <c r="A32" s="7">
        <v>20</v>
      </c>
      <c r="B32" s="9" t="s">
        <v>850</v>
      </c>
      <c r="C32" s="13" t="s">
        <v>39</v>
      </c>
      <c r="D32" s="220"/>
      <c r="E32" s="252"/>
      <c r="F32" s="204" t="str">
        <f t="shared" si="0"/>
        <v>N/A</v>
      </c>
      <c r="G32" s="6"/>
      <c r="AA32" s="14" t="str">
        <f t="shared" si="1"/>
        <v/>
      </c>
      <c r="AB32" s="14" t="str">
        <f>IF(LEN($AA32)=0,"N",IF(LEN($AA32)&gt;1,"Error -- Availability entered in an incorrect format",IF($AA32='Control Panel'!$F$36,$AA32,IF($AA32='Control Panel'!$F$37,$AA32,IF($AA32='Control Panel'!$F$38,$AA32,IF($AA32='Control Panel'!$F$39,$AA32,IF($AA32='Control Panel'!$F$40,$AA32,IF($AA32='Control Panel'!$F$41,$AA32,"Error -- Availability entered in an incorrect format"))))))))</f>
        <v>N</v>
      </c>
    </row>
    <row r="33" spans="1:28" s="14" customFormat="1" ht="30" x14ac:dyDescent="0.25">
      <c r="A33" s="7">
        <v>21</v>
      </c>
      <c r="B33" s="9" t="s">
        <v>851</v>
      </c>
      <c r="C33" s="13" t="s">
        <v>39</v>
      </c>
      <c r="D33" s="220"/>
      <c r="E33" s="252"/>
      <c r="F33" s="204" t="str">
        <f t="shared" si="0"/>
        <v>N/A</v>
      </c>
      <c r="G33" s="6"/>
      <c r="AA33" s="14" t="str">
        <f t="shared" si="1"/>
        <v/>
      </c>
      <c r="AB33" s="14" t="str">
        <f>IF(LEN($AA33)=0,"N",IF(LEN($AA33)&gt;1,"Error -- Availability entered in an incorrect format",IF($AA33='Control Panel'!$F$36,$AA33,IF($AA33='Control Panel'!$F$37,$AA33,IF($AA33='Control Panel'!$F$38,$AA33,IF($AA33='Control Panel'!$F$39,$AA33,IF($AA33='Control Panel'!$F$40,$AA33,IF($AA33='Control Panel'!$F$41,$AA33,"Error -- Availability entered in an incorrect format"))))))))</f>
        <v>N</v>
      </c>
    </row>
    <row r="34" spans="1:28" s="14" customFormat="1" ht="45" x14ac:dyDescent="0.25">
      <c r="A34" s="7">
        <v>22</v>
      </c>
      <c r="B34" s="9" t="s">
        <v>852</v>
      </c>
      <c r="C34" s="13" t="s">
        <v>39</v>
      </c>
      <c r="D34" s="220"/>
      <c r="E34" s="252"/>
      <c r="F34" s="204" t="str">
        <f t="shared" si="0"/>
        <v>N/A</v>
      </c>
      <c r="G34" s="6"/>
      <c r="AA34" s="14" t="str">
        <f t="shared" si="1"/>
        <v/>
      </c>
      <c r="AB34" s="14" t="str">
        <f>IF(LEN($AA34)=0,"N",IF(LEN($AA34)&gt;1,"Error -- Availability entered in an incorrect format",IF($AA34='Control Panel'!$F$36,$AA34,IF($AA34='Control Panel'!$F$37,$AA34,IF($AA34='Control Panel'!$F$38,$AA34,IF($AA34='Control Panel'!$F$39,$AA34,IF($AA34='Control Panel'!$F$40,$AA34,IF($AA34='Control Panel'!$F$41,$AA34,"Error -- Availability entered in an incorrect format"))))))))</f>
        <v>N</v>
      </c>
    </row>
    <row r="35" spans="1:28" s="14" customFormat="1" ht="30" x14ac:dyDescent="0.25">
      <c r="A35" s="7">
        <v>23</v>
      </c>
      <c r="B35" s="9" t="s">
        <v>853</v>
      </c>
      <c r="C35" s="13" t="s">
        <v>39</v>
      </c>
      <c r="D35" s="220"/>
      <c r="E35" s="252"/>
      <c r="F35" s="204" t="str">
        <f t="shared" si="0"/>
        <v>N/A</v>
      </c>
      <c r="G35" s="6"/>
      <c r="AA35" s="14" t="str">
        <f t="shared" si="1"/>
        <v/>
      </c>
      <c r="AB35" s="14" t="str">
        <f>IF(LEN($AA35)=0,"N",IF(LEN($AA35)&gt;1,"Error -- Availability entered in an incorrect format",IF($AA35='Control Panel'!$F$36,$AA35,IF($AA35='Control Panel'!$F$37,$AA35,IF($AA35='Control Panel'!$F$38,$AA35,IF($AA35='Control Panel'!$F$39,$AA35,IF($AA35='Control Panel'!$F$40,$AA35,IF($AA35='Control Panel'!$F$41,$AA35,"Error -- Availability entered in an incorrect format"))))))))</f>
        <v>N</v>
      </c>
    </row>
    <row r="36" spans="1:28" s="14" customFormat="1" ht="30" x14ac:dyDescent="0.25">
      <c r="A36" s="7">
        <v>24</v>
      </c>
      <c r="B36" s="9" t="s">
        <v>854</v>
      </c>
      <c r="C36" s="13" t="s">
        <v>39</v>
      </c>
      <c r="D36" s="220"/>
      <c r="E36" s="252"/>
      <c r="F36" s="204" t="str">
        <f t="shared" si="0"/>
        <v>N/A</v>
      </c>
      <c r="G36" s="6"/>
      <c r="AA36" s="14" t="str">
        <f t="shared" si="1"/>
        <v/>
      </c>
      <c r="AB36" s="14" t="str">
        <f>IF(LEN($AA36)=0,"N",IF(LEN($AA36)&gt;1,"Error -- Availability entered in an incorrect format",IF($AA36='Control Panel'!$F$36,$AA36,IF($AA36='Control Panel'!$F$37,$AA36,IF($AA36='Control Panel'!$F$38,$AA36,IF($AA36='Control Panel'!$F$39,$AA36,IF($AA36='Control Panel'!$F$40,$AA36,IF($AA36='Control Panel'!$F$41,$AA36,"Error -- Availability entered in an incorrect format"))))))))</f>
        <v>N</v>
      </c>
    </row>
    <row r="37" spans="1:28" s="14" customFormat="1" ht="30" x14ac:dyDescent="0.25">
      <c r="A37" s="7">
        <v>25</v>
      </c>
      <c r="B37" s="9" t="s">
        <v>855</v>
      </c>
      <c r="C37" s="13" t="s">
        <v>39</v>
      </c>
      <c r="D37" s="220"/>
      <c r="E37" s="252"/>
      <c r="F37" s="204" t="str">
        <f t="shared" si="0"/>
        <v>N/A</v>
      </c>
      <c r="G37" s="6"/>
      <c r="AA37" s="14" t="str">
        <f t="shared" si="1"/>
        <v/>
      </c>
      <c r="AB37" s="14" t="str">
        <f>IF(LEN($AA37)=0,"N",IF(LEN($AA37)&gt;1,"Error -- Availability entered in an incorrect format",IF($AA37='Control Panel'!$F$36,$AA37,IF($AA37='Control Panel'!$F$37,$AA37,IF($AA37='Control Panel'!$F$38,$AA37,IF($AA37='Control Panel'!$F$39,$AA37,IF($AA37='Control Panel'!$F$40,$AA37,IF($AA37='Control Panel'!$F$41,$AA37,"Error -- Availability entered in an incorrect format"))))))))</f>
        <v>N</v>
      </c>
    </row>
    <row r="38" spans="1:28" s="14" customFormat="1" ht="45" x14ac:dyDescent="0.25">
      <c r="A38" s="7">
        <v>26</v>
      </c>
      <c r="B38" s="9" t="s">
        <v>856</v>
      </c>
      <c r="C38" s="13" t="s">
        <v>39</v>
      </c>
      <c r="D38" s="220"/>
      <c r="E38" s="252"/>
      <c r="F38" s="204" t="str">
        <f t="shared" si="0"/>
        <v>N/A</v>
      </c>
      <c r="G38" s="6"/>
      <c r="AA38" s="14" t="str">
        <f t="shared" si="1"/>
        <v/>
      </c>
      <c r="AB38" s="14" t="str">
        <f>IF(LEN($AA38)=0,"N",IF(LEN($AA38)&gt;1,"Error -- Availability entered in an incorrect format",IF($AA38='Control Panel'!$F$36,$AA38,IF($AA38='Control Panel'!$F$37,$AA38,IF($AA38='Control Panel'!$F$38,$AA38,IF($AA38='Control Panel'!$F$39,$AA38,IF($AA38='Control Panel'!$F$40,$AA38,IF($AA38='Control Panel'!$F$41,$AA38,"Error -- Availability entered in an incorrect format"))))))))</f>
        <v>N</v>
      </c>
    </row>
    <row r="39" spans="1:28" s="14" customFormat="1" ht="30" x14ac:dyDescent="0.25">
      <c r="A39" s="7">
        <v>27</v>
      </c>
      <c r="B39" s="9" t="s">
        <v>857</v>
      </c>
      <c r="C39" s="13" t="s">
        <v>39</v>
      </c>
      <c r="D39" s="220"/>
      <c r="E39" s="252"/>
      <c r="F39" s="204" t="str">
        <f t="shared" si="0"/>
        <v>N/A</v>
      </c>
      <c r="G39" s="6"/>
      <c r="AA39" s="14" t="str">
        <f t="shared" si="1"/>
        <v/>
      </c>
      <c r="AB39" s="14" t="str">
        <f>IF(LEN($AA39)=0,"N",IF(LEN($AA39)&gt;1,"Error -- Availability entered in an incorrect format",IF($AA39='Control Panel'!$F$36,$AA39,IF($AA39='Control Panel'!$F$37,$AA39,IF($AA39='Control Panel'!$F$38,$AA39,IF($AA39='Control Panel'!$F$39,$AA39,IF($AA39='Control Panel'!$F$40,$AA39,IF($AA39='Control Panel'!$F$41,$AA39,"Error -- Availability entered in an incorrect format"))))))))</f>
        <v>N</v>
      </c>
    </row>
    <row r="40" spans="1:28" s="14" customFormat="1" ht="45" x14ac:dyDescent="0.25">
      <c r="A40" s="7">
        <v>28</v>
      </c>
      <c r="B40" s="9" t="s">
        <v>858</v>
      </c>
      <c r="C40" s="13" t="s">
        <v>39</v>
      </c>
      <c r="D40" s="220"/>
      <c r="E40" s="252"/>
      <c r="F40" s="204" t="str">
        <f t="shared" si="0"/>
        <v>N/A</v>
      </c>
      <c r="G40" s="6"/>
      <c r="AA40" s="14" t="str">
        <f t="shared" si="1"/>
        <v/>
      </c>
      <c r="AB40" s="14" t="str">
        <f>IF(LEN($AA40)=0,"N",IF(LEN($AA40)&gt;1,"Error -- Availability entered in an incorrect format",IF($AA40='Control Panel'!$F$36,$AA40,IF($AA40='Control Panel'!$F$37,$AA40,IF($AA40='Control Panel'!$F$38,$AA40,IF($AA40='Control Panel'!$F$39,$AA40,IF($AA40='Control Panel'!$F$40,$AA40,IF($AA40='Control Panel'!$F$41,$AA40,"Error -- Availability entered in an incorrect format"))))))))</f>
        <v>N</v>
      </c>
    </row>
    <row r="41" spans="1:28" s="14" customFormat="1" ht="30" x14ac:dyDescent="0.25">
      <c r="A41" s="7">
        <v>29</v>
      </c>
      <c r="B41" s="9" t="s">
        <v>859</v>
      </c>
      <c r="C41" s="13" t="s">
        <v>39</v>
      </c>
      <c r="D41" s="220"/>
      <c r="E41" s="252"/>
      <c r="F41" s="204" t="str">
        <f t="shared" si="0"/>
        <v>N/A</v>
      </c>
      <c r="G41" s="6"/>
      <c r="AA41" s="14" t="str">
        <f t="shared" si="1"/>
        <v/>
      </c>
      <c r="AB41" s="14" t="str">
        <f>IF(LEN($AA41)=0,"N",IF(LEN($AA41)&gt;1,"Error -- Availability entered in an incorrect format",IF($AA41='Control Panel'!$F$36,$AA41,IF($AA41='Control Panel'!$F$37,$AA41,IF($AA41='Control Panel'!$F$38,$AA41,IF($AA41='Control Panel'!$F$39,$AA41,IF($AA41='Control Panel'!$F$40,$AA41,IF($AA41='Control Panel'!$F$41,$AA41,"Error -- Availability entered in an incorrect format"))))))))</f>
        <v>N</v>
      </c>
    </row>
    <row r="42" spans="1:28" s="14" customFormat="1" ht="45" x14ac:dyDescent="0.25">
      <c r="A42" s="7">
        <v>30</v>
      </c>
      <c r="B42" s="246" t="s">
        <v>860</v>
      </c>
      <c r="C42" s="13" t="s">
        <v>39</v>
      </c>
      <c r="D42" s="220"/>
      <c r="E42" s="252"/>
      <c r="F42" s="204" t="str">
        <f t="shared" si="0"/>
        <v>N/A</v>
      </c>
      <c r="G42" s="6"/>
      <c r="AA42" s="14" t="str">
        <f t="shared" si="1"/>
        <v/>
      </c>
      <c r="AB42" s="14" t="str">
        <f>IF(LEN($AA42)=0,"N",IF(LEN($AA42)&gt;1,"Error -- Availability entered in an incorrect format",IF($AA42='Control Panel'!$F$36,$AA42,IF($AA42='Control Panel'!$F$37,$AA42,IF($AA42='Control Panel'!$F$38,$AA42,IF($AA42='Control Panel'!$F$39,$AA42,IF($AA42='Control Panel'!$F$40,$AA42,IF($AA42='Control Panel'!$F$41,$AA42,"Error -- Availability entered in an incorrect format"))))))))</f>
        <v>N</v>
      </c>
    </row>
    <row r="43" spans="1:28" s="14" customFormat="1" x14ac:dyDescent="0.25">
      <c r="A43" s="7">
        <v>31</v>
      </c>
      <c r="B43" s="9" t="s">
        <v>861</v>
      </c>
      <c r="C43" s="13" t="s">
        <v>39</v>
      </c>
      <c r="D43" s="220"/>
      <c r="E43" s="252"/>
      <c r="F43" s="204" t="str">
        <f t="shared" si="0"/>
        <v>N/A</v>
      </c>
      <c r="G43" s="6"/>
      <c r="AA43" s="14" t="str">
        <f t="shared" si="1"/>
        <v/>
      </c>
      <c r="AB43" s="14" t="str">
        <f>IF(LEN($AA43)=0,"N",IF(LEN($AA43)&gt;1,"Error -- Availability entered in an incorrect format",IF($AA43='Control Panel'!$F$36,$AA43,IF($AA43='Control Panel'!$F$37,$AA43,IF($AA43='Control Panel'!$F$38,$AA43,IF($AA43='Control Panel'!$F$39,$AA43,IF($AA43='Control Panel'!$F$40,$AA43,IF($AA43='Control Panel'!$F$41,$AA43,"Error -- Availability entered in an incorrect format"))))))))</f>
        <v>N</v>
      </c>
    </row>
    <row r="44" spans="1:28" s="14" customFormat="1" ht="30" x14ac:dyDescent="0.25">
      <c r="A44" s="7">
        <v>32</v>
      </c>
      <c r="B44" s="9" t="s">
        <v>862</v>
      </c>
      <c r="C44" s="13" t="s">
        <v>39</v>
      </c>
      <c r="D44" s="220"/>
      <c r="E44" s="252"/>
      <c r="F44" s="204" t="str">
        <f t="shared" si="0"/>
        <v>N/A</v>
      </c>
      <c r="G44" s="6"/>
      <c r="AA44" s="14" t="str">
        <f t="shared" si="1"/>
        <v/>
      </c>
      <c r="AB44" s="14" t="str">
        <f>IF(LEN($AA44)=0,"N",IF(LEN($AA44)&gt;1,"Error -- Availability entered in an incorrect format",IF($AA44='Control Panel'!$F$36,$AA44,IF($AA44='Control Panel'!$F$37,$AA44,IF($AA44='Control Panel'!$F$38,$AA44,IF($AA44='Control Panel'!$F$39,$AA44,IF($AA44='Control Panel'!$F$40,$AA44,IF($AA44='Control Panel'!$F$41,$AA44,"Error -- Availability entered in an incorrect format"))))))))</f>
        <v>N</v>
      </c>
    </row>
    <row r="45" spans="1:28" s="14" customFormat="1" ht="30" x14ac:dyDescent="0.25">
      <c r="A45" s="7">
        <v>33</v>
      </c>
      <c r="B45" s="246" t="s">
        <v>863</v>
      </c>
      <c r="C45" s="13" t="s">
        <v>39</v>
      </c>
      <c r="D45" s="220"/>
      <c r="E45" s="252"/>
      <c r="F45" s="204" t="str">
        <f t="shared" si="0"/>
        <v>N/A</v>
      </c>
      <c r="G45" s="6"/>
      <c r="AA45" s="14" t="str">
        <f t="shared" si="1"/>
        <v/>
      </c>
      <c r="AB45" s="14" t="str">
        <f>IF(LEN($AA45)=0,"N",IF(LEN($AA45)&gt;1,"Error -- Availability entered in an incorrect format",IF($AA45='Control Panel'!$F$36,$AA45,IF($AA45='Control Panel'!$F$37,$AA45,IF($AA45='Control Panel'!$F$38,$AA45,IF($AA45='Control Panel'!$F$39,$AA45,IF($AA45='Control Panel'!$F$40,$AA45,IF($AA45='Control Panel'!$F$41,$AA45,"Error -- Availability entered in an incorrect format"))))))))</f>
        <v>N</v>
      </c>
    </row>
    <row r="46" spans="1:28" s="14" customFormat="1" ht="30" x14ac:dyDescent="0.25">
      <c r="A46" s="7">
        <v>34</v>
      </c>
      <c r="B46" s="246" t="s">
        <v>864</v>
      </c>
      <c r="C46" s="13" t="s">
        <v>39</v>
      </c>
      <c r="D46" s="220"/>
      <c r="E46" s="252"/>
      <c r="F46" s="204" t="str">
        <f t="shared" si="0"/>
        <v>N/A</v>
      </c>
      <c r="G46" s="6"/>
      <c r="AA46" s="14" t="str">
        <f t="shared" si="1"/>
        <v/>
      </c>
      <c r="AB46" s="14" t="str">
        <f>IF(LEN($AA46)=0,"N",IF(LEN($AA46)&gt;1,"Error -- Availability entered in an incorrect format",IF($AA46='Control Panel'!$F$36,$AA46,IF($AA46='Control Panel'!$F$37,$AA46,IF($AA46='Control Panel'!$F$38,$AA46,IF($AA46='Control Panel'!$F$39,$AA46,IF($AA46='Control Panel'!$F$40,$AA46,IF($AA46='Control Panel'!$F$41,$AA46,"Error -- Availability entered in an incorrect format"))))))))</f>
        <v>N</v>
      </c>
    </row>
    <row r="47" spans="1:28" s="14" customFormat="1" ht="30" x14ac:dyDescent="0.25">
      <c r="A47" s="7">
        <v>35</v>
      </c>
      <c r="B47" s="246" t="s">
        <v>865</v>
      </c>
      <c r="C47" s="13" t="s">
        <v>39</v>
      </c>
      <c r="D47" s="220"/>
      <c r="E47" s="252"/>
      <c r="F47" s="204" t="str">
        <f t="shared" si="0"/>
        <v>N/A</v>
      </c>
      <c r="G47" s="6"/>
      <c r="AA47" s="14" t="str">
        <f t="shared" si="1"/>
        <v/>
      </c>
      <c r="AB47" s="14" t="str">
        <f>IF(LEN($AA47)=0,"N",IF(LEN($AA47)&gt;1,"Error -- Availability entered in an incorrect format",IF($AA47='Control Panel'!$F$36,$AA47,IF($AA47='Control Panel'!$F$37,$AA47,IF($AA47='Control Panel'!$F$38,$AA47,IF($AA47='Control Panel'!$F$39,$AA47,IF($AA47='Control Panel'!$F$40,$AA47,IF($AA47='Control Panel'!$F$41,$AA47,"Error -- Availability entered in an incorrect format"))))))))</f>
        <v>N</v>
      </c>
    </row>
    <row r="48" spans="1:28" s="14" customFormat="1" x14ac:dyDescent="0.25">
      <c r="A48" s="7">
        <v>36</v>
      </c>
      <c r="B48" s="250" t="s">
        <v>866</v>
      </c>
      <c r="C48" s="13"/>
      <c r="D48" s="220"/>
      <c r="E48" s="252"/>
      <c r="F48" s="204" t="str">
        <f t="shared" si="0"/>
        <v>N/A</v>
      </c>
      <c r="G48" s="6"/>
      <c r="AA48" s="14" t="str">
        <f t="shared" si="1"/>
        <v/>
      </c>
      <c r="AB48" s="14" t="str">
        <f>IF(LEN($AA48)=0,"N",IF(LEN($AA48)&gt;1,"Error -- Availability entered in an incorrect format",IF($AA48='Control Panel'!$F$36,$AA48,IF($AA48='Control Panel'!$F$37,$AA48,IF($AA48='Control Panel'!$F$38,$AA48,IF($AA48='Control Panel'!$F$39,$AA48,IF($AA48='Control Panel'!$F$40,$AA48,IF($AA48='Control Panel'!$F$41,$AA48,"Error -- Availability entered in an incorrect format"))))))))</f>
        <v>N</v>
      </c>
    </row>
    <row r="49" spans="1:28" s="14" customFormat="1" ht="30" x14ac:dyDescent="0.25">
      <c r="A49" s="7">
        <v>37</v>
      </c>
      <c r="B49" s="204" t="s">
        <v>867</v>
      </c>
      <c r="C49" s="13" t="s">
        <v>39</v>
      </c>
      <c r="D49" s="220"/>
      <c r="E49" s="252"/>
      <c r="F49" s="204" t="str">
        <f t="shared" si="0"/>
        <v>N/A</v>
      </c>
      <c r="G49" s="6"/>
      <c r="AA49" s="14" t="str">
        <f t="shared" si="1"/>
        <v/>
      </c>
      <c r="AB49" s="14" t="str">
        <f>IF(LEN($AA49)=0,"N",IF(LEN($AA49)&gt;1,"Error -- Availability entered in an incorrect format",IF($AA49='Control Panel'!$F$36,$AA49,IF($AA49='Control Panel'!$F$37,$AA49,IF($AA49='Control Panel'!$F$38,$AA49,IF($AA49='Control Panel'!$F$39,$AA49,IF($AA49='Control Panel'!$F$40,$AA49,IF($AA49='Control Panel'!$F$41,$AA49,"Error -- Availability entered in an incorrect format"))))))))</f>
        <v>N</v>
      </c>
    </row>
    <row r="50" spans="1:28" s="14" customFormat="1" ht="75" x14ac:dyDescent="0.25">
      <c r="A50" s="7">
        <v>38</v>
      </c>
      <c r="B50" s="204" t="s">
        <v>868</v>
      </c>
      <c r="C50" s="13" t="s">
        <v>39</v>
      </c>
      <c r="D50" s="220"/>
      <c r="E50" s="252"/>
      <c r="F50" s="204" t="str">
        <f t="shared" si="0"/>
        <v>N/A</v>
      </c>
      <c r="G50" s="6"/>
      <c r="AA50" s="14" t="str">
        <f t="shared" si="1"/>
        <v/>
      </c>
      <c r="AB50" s="14" t="str">
        <f>IF(LEN($AA50)=0,"N",IF(LEN($AA50)&gt;1,"Error -- Availability entered in an incorrect format",IF($AA50='Control Panel'!$F$36,$AA50,IF($AA50='Control Panel'!$F$37,$AA50,IF($AA50='Control Panel'!$F$38,$AA50,IF($AA50='Control Panel'!$F$39,$AA50,IF($AA50='Control Panel'!$F$40,$AA50,IF($AA50='Control Panel'!$F$41,$AA50,"Error -- Availability entered in an incorrect format"))))))))</f>
        <v>N</v>
      </c>
    </row>
    <row r="51" spans="1:28" s="14" customFormat="1" x14ac:dyDescent="0.25">
      <c r="A51" s="7">
        <v>39</v>
      </c>
      <c r="B51" s="250" t="s">
        <v>869</v>
      </c>
      <c r="C51" s="13"/>
      <c r="D51" s="220"/>
      <c r="E51" s="252"/>
      <c r="F51" s="204" t="str">
        <f t="shared" si="0"/>
        <v>N/A</v>
      </c>
      <c r="G51" s="6"/>
      <c r="AA51" s="14" t="str">
        <f t="shared" si="1"/>
        <v/>
      </c>
      <c r="AB51" s="14" t="str">
        <f>IF(LEN($AA51)=0,"N",IF(LEN($AA51)&gt;1,"Error -- Availability entered in an incorrect format",IF($AA51='Control Panel'!$F$36,$AA51,IF($AA51='Control Panel'!$F$37,$AA51,IF($AA51='Control Panel'!$F$38,$AA51,IF($AA51='Control Panel'!$F$39,$AA51,IF($AA51='Control Panel'!$F$40,$AA51,IF($AA51='Control Panel'!$F$41,$AA51,"Error -- Availability entered in an incorrect format"))))))))</f>
        <v>N</v>
      </c>
    </row>
    <row r="52" spans="1:28" s="14" customFormat="1" ht="30" x14ac:dyDescent="0.25">
      <c r="A52" s="7">
        <v>40</v>
      </c>
      <c r="B52" s="204" t="s">
        <v>870</v>
      </c>
      <c r="C52" s="13" t="s">
        <v>45</v>
      </c>
      <c r="D52" s="220"/>
      <c r="E52" s="252"/>
      <c r="F52" s="204" t="str">
        <f t="shared" si="0"/>
        <v>N/A</v>
      </c>
      <c r="G52" s="6"/>
      <c r="AA52" s="14" t="str">
        <f t="shared" si="1"/>
        <v/>
      </c>
      <c r="AB52" s="14" t="str">
        <f>IF(LEN($AA52)=0,"N",IF(LEN($AA52)&gt;1,"Error -- Availability entered in an incorrect format",IF($AA52='Control Panel'!$F$36,$AA52,IF($AA52='Control Panel'!$F$37,$AA52,IF($AA52='Control Panel'!$F$38,$AA52,IF($AA52='Control Panel'!$F$39,$AA52,IF($AA52='Control Panel'!$F$40,$AA52,IF($AA52='Control Panel'!$F$41,$AA52,"Error -- Availability entered in an incorrect format"))))))))</f>
        <v>N</v>
      </c>
    </row>
    <row r="53" spans="1:28" s="14" customFormat="1" x14ac:dyDescent="0.25">
      <c r="A53" s="7">
        <v>41</v>
      </c>
      <c r="B53" s="257" t="s">
        <v>871</v>
      </c>
      <c r="C53" s="13" t="s">
        <v>39</v>
      </c>
      <c r="D53" s="220"/>
      <c r="E53" s="252"/>
      <c r="F53" s="204" t="str">
        <f t="shared" si="0"/>
        <v>N/A</v>
      </c>
      <c r="G53" s="6"/>
      <c r="AA53" s="14" t="str">
        <f t="shared" si="1"/>
        <v/>
      </c>
      <c r="AB53" s="14" t="str">
        <f>IF(LEN($AA53)=0,"N",IF(LEN($AA53)&gt;1,"Error -- Availability entered in an incorrect format",IF($AA53='Control Panel'!$F$36,$AA53,IF($AA53='Control Panel'!$F$37,$AA53,IF($AA53='Control Panel'!$F$38,$AA53,IF($AA53='Control Panel'!$F$39,$AA53,IF($AA53='Control Panel'!$F$40,$AA53,IF($AA53='Control Panel'!$F$41,$AA53,"Error -- Availability entered in an incorrect format"))))))))</f>
        <v>N</v>
      </c>
    </row>
    <row r="54" spans="1:28" s="14" customFormat="1" ht="30" x14ac:dyDescent="0.25">
      <c r="A54" s="7">
        <v>42</v>
      </c>
      <c r="B54" s="257" t="s">
        <v>872</v>
      </c>
      <c r="C54" s="13" t="s">
        <v>39</v>
      </c>
      <c r="D54" s="220"/>
      <c r="E54" s="252"/>
      <c r="F54" s="204" t="str">
        <f t="shared" si="0"/>
        <v>N/A</v>
      </c>
      <c r="G54" s="6"/>
      <c r="AA54" s="14" t="str">
        <f t="shared" si="1"/>
        <v/>
      </c>
      <c r="AB54" s="14" t="str">
        <f>IF(LEN($AA54)=0,"N",IF(LEN($AA54)&gt;1,"Error -- Availability entered in an incorrect format",IF($AA54='Control Panel'!$F$36,$AA54,IF($AA54='Control Panel'!$F$37,$AA54,IF($AA54='Control Panel'!$F$38,$AA54,IF($AA54='Control Panel'!$F$39,$AA54,IF($AA54='Control Panel'!$F$40,$AA54,IF($AA54='Control Panel'!$F$41,$AA54,"Error -- Availability entered in an incorrect format"))))))))</f>
        <v>N</v>
      </c>
    </row>
    <row r="55" spans="1:28" s="14" customFormat="1" x14ac:dyDescent="0.25">
      <c r="A55" s="7">
        <v>43</v>
      </c>
      <c r="B55" s="257" t="s">
        <v>873</v>
      </c>
      <c r="C55" s="13" t="s">
        <v>39</v>
      </c>
      <c r="D55" s="220"/>
      <c r="E55" s="252"/>
      <c r="F55" s="204" t="str">
        <f t="shared" si="0"/>
        <v>N/A</v>
      </c>
      <c r="G55" s="6"/>
      <c r="AA55" s="14" t="str">
        <f t="shared" si="1"/>
        <v/>
      </c>
      <c r="AB55" s="14" t="str">
        <f>IF(LEN($AA55)=0,"N",IF(LEN($AA55)&gt;1,"Error -- Availability entered in an incorrect format",IF($AA55='Control Panel'!$F$36,$AA55,IF($AA55='Control Panel'!$F$37,$AA55,IF($AA55='Control Panel'!$F$38,$AA55,IF($AA55='Control Panel'!$F$39,$AA55,IF($AA55='Control Panel'!$F$40,$AA55,IF($AA55='Control Panel'!$F$41,$AA55,"Error -- Availability entered in an incorrect format"))))))))</f>
        <v>N</v>
      </c>
    </row>
    <row r="56" spans="1:28" s="14" customFormat="1" x14ac:dyDescent="0.25">
      <c r="A56" s="7">
        <v>44</v>
      </c>
      <c r="B56" s="257" t="s">
        <v>874</v>
      </c>
      <c r="C56" s="13" t="s">
        <v>39</v>
      </c>
      <c r="D56" s="220"/>
      <c r="E56" s="252"/>
      <c r="F56" s="204" t="str">
        <f t="shared" si="0"/>
        <v>N/A</v>
      </c>
      <c r="G56" s="6"/>
      <c r="AA56" s="14" t="str">
        <f t="shared" si="1"/>
        <v/>
      </c>
      <c r="AB56" s="14" t="str">
        <f>IF(LEN($AA56)=0,"N",IF(LEN($AA56)&gt;1,"Error -- Availability entered in an incorrect format",IF($AA56='Control Panel'!$F$36,$AA56,IF($AA56='Control Panel'!$F$37,$AA56,IF($AA56='Control Panel'!$F$38,$AA56,IF($AA56='Control Panel'!$F$39,$AA56,IF($AA56='Control Panel'!$F$40,$AA56,IF($AA56='Control Panel'!$F$41,$AA56,"Error -- Availability entered in an incorrect format"))))))))</f>
        <v>N</v>
      </c>
    </row>
    <row r="57" spans="1:28" s="14" customFormat="1" x14ac:dyDescent="0.25">
      <c r="A57" s="7">
        <v>45</v>
      </c>
      <c r="B57" s="204" t="s">
        <v>875</v>
      </c>
      <c r="C57" s="13" t="s">
        <v>45</v>
      </c>
      <c r="D57" s="220"/>
      <c r="E57" s="252"/>
      <c r="F57" s="204" t="str">
        <f t="shared" si="0"/>
        <v>N/A</v>
      </c>
      <c r="G57" s="6"/>
      <c r="AA57" s="14" t="str">
        <f t="shared" si="1"/>
        <v/>
      </c>
      <c r="AB57" s="14" t="str">
        <f>IF(LEN($AA57)=0,"N",IF(LEN($AA57)&gt;1,"Error -- Availability entered in an incorrect format",IF($AA57='Control Panel'!$F$36,$AA57,IF($AA57='Control Panel'!$F$37,$AA57,IF($AA57='Control Panel'!$F$38,$AA57,IF($AA57='Control Panel'!$F$39,$AA57,IF($AA57='Control Panel'!$F$40,$AA57,IF($AA57='Control Panel'!$F$41,$AA57,"Error -- Availability entered in an incorrect format"))))))))</f>
        <v>N</v>
      </c>
    </row>
    <row r="58" spans="1:28" s="14" customFormat="1" x14ac:dyDescent="0.25">
      <c r="A58" s="7">
        <v>46</v>
      </c>
      <c r="B58" s="257" t="s">
        <v>876</v>
      </c>
      <c r="C58" s="13" t="s">
        <v>39</v>
      </c>
      <c r="D58" s="220"/>
      <c r="E58" s="252"/>
      <c r="F58" s="204" t="str">
        <f t="shared" si="0"/>
        <v>N/A</v>
      </c>
      <c r="G58" s="6"/>
      <c r="AA58" s="14" t="str">
        <f t="shared" si="1"/>
        <v/>
      </c>
      <c r="AB58" s="14" t="str">
        <f>IF(LEN($AA58)=0,"N",IF(LEN($AA58)&gt;1,"Error -- Availability entered in an incorrect format",IF($AA58='Control Panel'!$F$36,$AA58,IF($AA58='Control Panel'!$F$37,$AA58,IF($AA58='Control Panel'!$F$38,$AA58,IF($AA58='Control Panel'!$F$39,$AA58,IF($AA58='Control Panel'!$F$40,$AA58,IF($AA58='Control Panel'!$F$41,$AA58,"Error -- Availability entered in an incorrect format"))))))))</f>
        <v>N</v>
      </c>
    </row>
    <row r="59" spans="1:28" s="14" customFormat="1" ht="30" x14ac:dyDescent="0.25">
      <c r="A59" s="7">
        <v>47</v>
      </c>
      <c r="B59" s="257" t="s">
        <v>877</v>
      </c>
      <c r="C59" s="13" t="s">
        <v>39</v>
      </c>
      <c r="D59" s="220"/>
      <c r="E59" s="252"/>
      <c r="F59" s="204" t="str">
        <f t="shared" si="0"/>
        <v>N/A</v>
      </c>
      <c r="G59" s="6"/>
      <c r="AA59" s="14" t="str">
        <f t="shared" si="1"/>
        <v/>
      </c>
      <c r="AB59" s="14" t="str">
        <f>IF(LEN($AA59)=0,"N",IF(LEN($AA59)&gt;1,"Error -- Availability entered in an incorrect format",IF($AA59='Control Panel'!$F$36,$AA59,IF($AA59='Control Panel'!$F$37,$AA59,IF($AA59='Control Panel'!$F$38,$AA59,IF($AA59='Control Panel'!$F$39,$AA59,IF($AA59='Control Panel'!$F$40,$AA59,IF($AA59='Control Panel'!$F$41,$AA59,"Error -- Availability entered in an incorrect format"))))))))</f>
        <v>N</v>
      </c>
    </row>
  </sheetData>
  <sheetProtection algorithmName="SHA-512" hashValue="YbrVcSbkR1cDXZPLX9QwRYfJXsT8mzg5So4VfHMZbgJf7g21nrQBKiv6p5vEd8sTXNZbpje3lcycUwKUsyy+0Q==" saltValue="7l9iJW42Csnr3Xle6k1MuQ==" spinCount="100000" sheet="1" objects="1" scenarios="1" formatCells="0" formatRows="0"/>
  <protectedRanges>
    <protectedRange sqref="D1:G1048576" name="Range1"/>
  </protectedRanges>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3:A59 C13:E59 G13:G59">
    <cfRule type="expression" dxfId="99" priority="5">
      <formula>$C13=""</formula>
    </cfRule>
  </conditionalFormatting>
  <conditionalFormatting sqref="B13:B59">
    <cfRule type="expression" dxfId="98" priority="4">
      <formula>$C13=""</formula>
    </cfRule>
  </conditionalFormatting>
  <conditionalFormatting sqref="F13:F59">
    <cfRule type="expression" dxfId="97" priority="3">
      <formula>$C13=""</formula>
    </cfRule>
  </conditionalFormatting>
  <conditionalFormatting sqref="A1:G1">
    <cfRule type="cellIs" dxfId="96" priority="1" operator="equal">
      <formula>"Replace this text with vendor name in the first module."</formula>
    </cfRule>
  </conditionalFormatting>
  <dataValidations count="2">
    <dataValidation allowBlank="1" showErrorMessage="1" sqref="C13:C59"/>
    <dataValidation type="decimal" allowBlank="1" showInputMessage="1" showErrorMessage="1" errorTitle="Invalid Response" error="Please enter number only and inlcude text in comments column." promptTitle="Cost" prompt="Please enter any related cost for specification compliance." sqref="E13:E59">
      <formula1>0</formula1>
      <formula2>1000000</formula2>
    </dataValidation>
  </dataValidations>
  <printOptions horizontalCentered="1"/>
  <pageMargins left="0.25" right="0.25" top="0.75" bottom="0.75" header="0.3" footer="0.3"/>
  <pageSetup scale="76" fitToHeight="0" orientation="landscape" r:id="rId1"/>
  <headerFooter>
    <oddHeader>&amp;C&amp;"Calibri,Bold"&amp;12City of Greeley, CO - RFP FL19-08-076 for a Customer Information System (CIS) and Implementation Services
&amp;"Calibri,Italic"&amp;11&amp;A</oddHeader>
    <oddFooter>&amp;L&amp;"-,Bold"&amp;10&amp;U&amp;K01+018Priority&amp;"-,Regular"&amp;U
R - Required | D - Desired
O - Optional&amp;C&amp;10&amp;K01+018&amp;P of &amp;N&amp;R&amp;"-,Bold"&amp;10&amp;U&amp;K01+018Availability&amp;"-,Regular"&amp;U
Y - Yes | R - Reporting Tool | T - Third Party
M - Modification | F - Future | N - Not Available</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0-0000-0000-000000000000}">
            <xm:f>D10='Control Panel'!$I$25</xm:f>
            <x14:dxf>
              <font>
                <color rgb="FFFFFF00"/>
              </font>
              <fill>
                <patternFill>
                  <fgColor indexed="64"/>
                  <bgColor rgb="FFBF311A"/>
                </patternFill>
              </fill>
            </x14:dxf>
          </x14:cfRule>
          <xm:sqref>D10:G10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x14:formula1>
            <xm:f>'Control Panel'!$F$36:$F$41</xm:f>
          </x14:formula1>
          <xm:sqref>D13:D59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c0a5bb6-4bb2-4ef7-b5b9-cf0d2f887201">ZJHF6YUYCT6Z-539001266-332</_dlc_DocId>
    <_dlc_DocIdUrl xmlns="ac0a5bb6-4bb2-4ef7-b5b9-cf0d2f887201">
      <Url>https://plantemoran.sharepoint.com/sites/C020862/J031499/_layouts/15/DocIdRedir.aspx?ID=ZJHF6YUYCT6Z-539001266-332</Url>
      <Description>ZJHF6YUYCT6Z-539001266-332</Description>
    </_dlc_DocIdUrl>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25CCBE1B636DA468291495A911CBA9D" ma:contentTypeVersion="1" ma:contentTypeDescription="Create a new document." ma:contentTypeScope="" ma:versionID="8e056ba97cac0c08122addb26481f376">
  <xsd:schema xmlns:xsd="http://www.w3.org/2001/XMLSchema" xmlns:xs="http://www.w3.org/2001/XMLSchema" xmlns:p="http://schemas.microsoft.com/office/2006/metadata/properties" xmlns:ns1="http://schemas.microsoft.com/sharepoint/v3" xmlns:ns2="ac0a5bb6-4bb2-4ef7-b5b9-cf0d2f887201" targetNamespace="http://schemas.microsoft.com/office/2006/metadata/properties" ma:root="true" ma:fieldsID="4b76413789e7eee87750623fa0c1a20d" ns1:_="" ns2:_="">
    <xsd:import namespace="http://schemas.microsoft.com/sharepoint/v3"/>
    <xsd:import namespace="ac0a5bb6-4bb2-4ef7-b5b9-cf0d2f88720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a5bb6-4bb2-4ef7-b5b9-cf0d2f88720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56CBD6-B404-4171-828F-EEE587CC7CBA}">
  <ds:schemaRefs>
    <ds:schemaRef ds:uri="http://schemas.microsoft.com/sharepoint/v3/contenttype/forms"/>
  </ds:schemaRefs>
</ds:datastoreItem>
</file>

<file path=customXml/itemProps2.xml><?xml version="1.0" encoding="utf-8"?>
<ds:datastoreItem xmlns:ds="http://schemas.openxmlformats.org/officeDocument/2006/customXml" ds:itemID="{B59FD4B0-6D1C-47C8-A841-7A8CAAC4D5AE}">
  <ds:schemaRefs>
    <ds:schemaRef ds:uri="ac0a5bb6-4bb2-4ef7-b5b9-cf0d2f88720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19AB04F-1385-46E3-B691-B2A326004F83}">
  <ds:schemaRefs>
    <ds:schemaRef ds:uri="http://schemas.microsoft.com/sharepoint/events"/>
  </ds:schemaRefs>
</ds:datastoreItem>
</file>

<file path=customXml/itemProps4.xml><?xml version="1.0" encoding="utf-8"?>
<ds:datastoreItem xmlns:ds="http://schemas.openxmlformats.org/officeDocument/2006/customXml" ds:itemID="{44B2FCD0-E044-431B-91EE-4C17A04F6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0a5bb6-4bb2-4ef7-b5b9-cf0d2f887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102</vt:i4>
      </vt:variant>
    </vt:vector>
  </HeadingPairs>
  <TitlesOfParts>
    <vt:vector size="154" baseType="lpstr">
      <vt:lpstr>Control Panel</vt:lpstr>
      <vt:lpstr>Summary</vt:lpstr>
      <vt:lpstr>Account Management</vt:lpstr>
      <vt:lpstr>Billing</vt:lpstr>
      <vt:lpstr>Customer Portal</vt:lpstr>
      <vt:lpstr>Delinquency</vt:lpstr>
      <vt:lpstr>Device Management</vt:lpstr>
      <vt:lpstr>General and Technical</vt:lpstr>
      <vt:lpstr>Payment Processing</vt:lpstr>
      <vt:lpstr>Rates</vt:lpstr>
      <vt:lpstr>Reporting and Analysis</vt:lpstr>
      <vt:lpstr>Service and Work Orders</vt:lpstr>
      <vt:lpstr>Module 11</vt:lpstr>
      <vt:lpstr>Module 12</vt:lpstr>
      <vt:lpstr>Module 13</vt:lpstr>
      <vt:lpstr>Module 14</vt:lpstr>
      <vt:lpstr>Module 15</vt:lpstr>
      <vt:lpstr>Module 16</vt:lpstr>
      <vt:lpstr>Module 17</vt:lpstr>
      <vt:lpstr>Module 18</vt:lpstr>
      <vt:lpstr>Module 19</vt:lpstr>
      <vt:lpstr>Module 20</vt:lpstr>
      <vt:lpstr>Module 21</vt:lpstr>
      <vt:lpstr>Module 22</vt:lpstr>
      <vt:lpstr>Module 23</vt:lpstr>
      <vt:lpstr>Module 24</vt:lpstr>
      <vt:lpstr>Module 25</vt:lpstr>
      <vt:lpstr>Module 26</vt:lpstr>
      <vt:lpstr>Module 27</vt:lpstr>
      <vt:lpstr>Module 28</vt:lpstr>
      <vt:lpstr>Module 29</vt:lpstr>
      <vt:lpstr>Module 30</vt:lpstr>
      <vt:lpstr>Module 31</vt:lpstr>
      <vt:lpstr>Module 32</vt:lpstr>
      <vt:lpstr>Module 33</vt:lpstr>
      <vt:lpstr>Module 34</vt:lpstr>
      <vt:lpstr>Module 35</vt:lpstr>
      <vt:lpstr>Module 36</vt:lpstr>
      <vt:lpstr>Module 37</vt:lpstr>
      <vt:lpstr>Module 38</vt:lpstr>
      <vt:lpstr>Module 39</vt:lpstr>
      <vt:lpstr>Module 40</vt:lpstr>
      <vt:lpstr>Module 41</vt:lpstr>
      <vt:lpstr>Module 42</vt:lpstr>
      <vt:lpstr>Module 43</vt:lpstr>
      <vt:lpstr>Module 44</vt:lpstr>
      <vt:lpstr>Module 45</vt:lpstr>
      <vt:lpstr>Module 46</vt:lpstr>
      <vt:lpstr>Module 47</vt:lpstr>
      <vt:lpstr>Module 48</vt:lpstr>
      <vt:lpstr>Module 49</vt:lpstr>
      <vt:lpstr>Module 50</vt:lpstr>
      <vt:lpstr>'Account Management'!Print_Area</vt:lpstr>
      <vt:lpstr>Billing!Print_Area</vt:lpstr>
      <vt:lpstr>'Customer Portal'!Print_Area</vt:lpstr>
      <vt:lpstr>Delinquency!Print_Area</vt:lpstr>
      <vt:lpstr>'Device Management'!Print_Area</vt:lpstr>
      <vt:lpstr>'General and Technical'!Print_Area</vt:lpstr>
      <vt:lpstr>'Module 11'!Print_Area</vt:lpstr>
      <vt:lpstr>'Module 12'!Print_Area</vt:lpstr>
      <vt:lpstr>'Module 13'!Print_Area</vt:lpstr>
      <vt:lpstr>'Module 14'!Print_Area</vt:lpstr>
      <vt:lpstr>'Module 15'!Print_Area</vt:lpstr>
      <vt:lpstr>'Module 16'!Print_Area</vt:lpstr>
      <vt:lpstr>'Module 17'!Print_Area</vt:lpstr>
      <vt:lpstr>'Module 18'!Print_Area</vt:lpstr>
      <vt:lpstr>'Module 19'!Print_Area</vt:lpstr>
      <vt:lpstr>'Module 20'!Print_Area</vt:lpstr>
      <vt:lpstr>'Module 21'!Print_Area</vt:lpstr>
      <vt:lpstr>'Module 22'!Print_Area</vt:lpstr>
      <vt:lpstr>'Module 23'!Print_Area</vt:lpstr>
      <vt:lpstr>'Module 24'!Print_Area</vt:lpstr>
      <vt:lpstr>'Module 25'!Print_Area</vt:lpstr>
      <vt:lpstr>'Module 26'!Print_Area</vt:lpstr>
      <vt:lpstr>'Module 27'!Print_Area</vt:lpstr>
      <vt:lpstr>'Module 28'!Print_Area</vt:lpstr>
      <vt:lpstr>'Module 29'!Print_Area</vt:lpstr>
      <vt:lpstr>'Module 30'!Print_Area</vt:lpstr>
      <vt:lpstr>'Module 31'!Print_Area</vt:lpstr>
      <vt:lpstr>'Module 32'!Print_Area</vt:lpstr>
      <vt:lpstr>'Module 33'!Print_Area</vt:lpstr>
      <vt:lpstr>'Module 34'!Print_Area</vt:lpstr>
      <vt:lpstr>'Module 35'!Print_Area</vt:lpstr>
      <vt:lpstr>'Module 36'!Print_Area</vt:lpstr>
      <vt:lpstr>'Module 37'!Print_Area</vt:lpstr>
      <vt:lpstr>'Module 38'!Print_Area</vt:lpstr>
      <vt:lpstr>'Module 39'!Print_Area</vt:lpstr>
      <vt:lpstr>'Module 40'!Print_Area</vt:lpstr>
      <vt:lpstr>'Module 41'!Print_Area</vt:lpstr>
      <vt:lpstr>'Module 42'!Print_Area</vt:lpstr>
      <vt:lpstr>'Module 43'!Print_Area</vt:lpstr>
      <vt:lpstr>'Module 44'!Print_Area</vt:lpstr>
      <vt:lpstr>'Module 45'!Print_Area</vt:lpstr>
      <vt:lpstr>'Module 46'!Print_Area</vt:lpstr>
      <vt:lpstr>'Module 47'!Print_Area</vt:lpstr>
      <vt:lpstr>'Module 48'!Print_Area</vt:lpstr>
      <vt:lpstr>'Module 49'!Print_Area</vt:lpstr>
      <vt:lpstr>'Module 50'!Print_Area</vt:lpstr>
      <vt:lpstr>'Payment Processing'!Print_Area</vt:lpstr>
      <vt:lpstr>Rates!Print_Area</vt:lpstr>
      <vt:lpstr>'Reporting and Analysis'!Print_Area</vt:lpstr>
      <vt:lpstr>'Service and Work Orders'!Print_Area</vt:lpstr>
      <vt:lpstr>Summary!Print_Area</vt:lpstr>
      <vt:lpstr>'Account Management'!Print_Titles</vt:lpstr>
      <vt:lpstr>Billing!Print_Titles</vt:lpstr>
      <vt:lpstr>'Customer Portal'!Print_Titles</vt:lpstr>
      <vt:lpstr>Delinquency!Print_Titles</vt:lpstr>
      <vt:lpstr>'Device Management'!Print_Titles</vt:lpstr>
      <vt:lpstr>'General and Technical'!Print_Titles</vt:lpstr>
      <vt:lpstr>'Module 11'!Print_Titles</vt:lpstr>
      <vt:lpstr>'Module 12'!Print_Titles</vt:lpstr>
      <vt:lpstr>'Module 13'!Print_Titles</vt:lpstr>
      <vt:lpstr>'Module 14'!Print_Titles</vt:lpstr>
      <vt:lpstr>'Module 15'!Print_Titles</vt:lpstr>
      <vt:lpstr>'Module 16'!Print_Titles</vt:lpstr>
      <vt:lpstr>'Module 17'!Print_Titles</vt:lpstr>
      <vt:lpstr>'Module 18'!Print_Titles</vt:lpstr>
      <vt:lpstr>'Module 19'!Print_Titles</vt:lpstr>
      <vt:lpstr>'Module 20'!Print_Titles</vt:lpstr>
      <vt:lpstr>'Module 21'!Print_Titles</vt:lpstr>
      <vt:lpstr>'Module 22'!Print_Titles</vt:lpstr>
      <vt:lpstr>'Module 23'!Print_Titles</vt:lpstr>
      <vt:lpstr>'Module 24'!Print_Titles</vt:lpstr>
      <vt:lpstr>'Module 25'!Print_Titles</vt:lpstr>
      <vt:lpstr>'Module 26'!Print_Titles</vt:lpstr>
      <vt:lpstr>'Module 27'!Print_Titles</vt:lpstr>
      <vt:lpstr>'Module 28'!Print_Titles</vt:lpstr>
      <vt:lpstr>'Module 29'!Print_Titles</vt:lpstr>
      <vt:lpstr>'Module 30'!Print_Titles</vt:lpstr>
      <vt:lpstr>'Module 31'!Print_Titles</vt:lpstr>
      <vt:lpstr>'Module 32'!Print_Titles</vt:lpstr>
      <vt:lpstr>'Module 33'!Print_Titles</vt:lpstr>
      <vt:lpstr>'Module 34'!Print_Titles</vt:lpstr>
      <vt:lpstr>'Module 35'!Print_Titles</vt:lpstr>
      <vt:lpstr>'Module 36'!Print_Titles</vt:lpstr>
      <vt:lpstr>'Module 37'!Print_Titles</vt:lpstr>
      <vt:lpstr>'Module 38'!Print_Titles</vt:lpstr>
      <vt:lpstr>'Module 39'!Print_Titles</vt:lpstr>
      <vt:lpstr>'Module 40'!Print_Titles</vt:lpstr>
      <vt:lpstr>'Module 41'!Print_Titles</vt:lpstr>
      <vt:lpstr>'Module 42'!Print_Titles</vt:lpstr>
      <vt:lpstr>'Module 43'!Print_Titles</vt:lpstr>
      <vt:lpstr>'Module 44'!Print_Titles</vt:lpstr>
      <vt:lpstr>'Module 45'!Print_Titles</vt:lpstr>
      <vt:lpstr>'Module 46'!Print_Titles</vt:lpstr>
      <vt:lpstr>'Module 47'!Print_Titles</vt:lpstr>
      <vt:lpstr>'Module 48'!Print_Titles</vt:lpstr>
      <vt:lpstr>'Module 49'!Print_Titles</vt:lpstr>
      <vt:lpstr>'Module 50'!Print_Titles</vt:lpstr>
      <vt:lpstr>'Payment Processing'!Print_Titles</vt:lpstr>
      <vt:lpstr>Rates!Print_Titles</vt:lpstr>
      <vt:lpstr>'Reporting and Analysis'!Print_Titles</vt:lpstr>
      <vt:lpstr>'Service and Work Orders'!Print_Titles</vt:lpstr>
      <vt:lpstr>Summary!Print_Titles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Chris.Moshier@plantemoran.com</dc:creator>
  <cp:keywords/>
  <dc:description/>
  <cp:lastModifiedBy>Graca Orwa</cp:lastModifiedBy>
  <cp:revision/>
  <dcterms:created xsi:type="dcterms:W3CDTF">2010-05-10T11:14:20Z</dcterms:created>
  <dcterms:modified xsi:type="dcterms:W3CDTF">2019-10-18T16:47:54Z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0x010100B25CCBE1B636DA468291495A911CBA9D</vt:lpwstr>
  </property>
  <property fmtid="{D5CDD505-2E9C-101B-9397-08002B2CF9AE}" pid="3" name="MigrationSourceURL">
    <vt:lpwstr>D:\AdminExport\TC&amp;S Government Admin\Tools and Templates\Vendor Specification Compliance Worksheet(369604.13).xlsx</vt:lpwstr>
  </property>
  <property fmtid="{D5CDD505-2E9C-101B-9397-08002B2CF9AE}" pid="4" name="MC Firm Practice Group">
    <vt:lpwstr>33;#|0ee6b599-d412-41f8-889c-e46037a992f0</vt:lpwstr>
  </property>
  <property fmtid="{D5CDD505-2E9C-101B-9397-08002B2CF9AE}" pid="5" name="_dlc_policyId">
    <vt:lpwstr>0x0101006BE7B125B3C52240807E3FBE7DB4F3291C|730207251</vt:lpwstr>
  </property>
  <property fmtid="{D5CDD505-2E9C-101B-9397-08002B2CF9AE}" pid="6"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y fmtid="{D5CDD505-2E9C-101B-9397-08002B2CF9AE}" pid="7" name="MC Project Type">
    <vt:lpwstr/>
  </property>
  <property fmtid="{D5CDD505-2E9C-101B-9397-08002B2CF9AE}" pid="8" name="Industry">
    <vt:lpwstr/>
  </property>
  <property fmtid="{D5CDD505-2E9C-101B-9397-08002B2CF9AE}" pid="9" name="TaxKeyword">
    <vt:lpwstr/>
  </property>
  <property fmtid="{D5CDD505-2E9C-101B-9397-08002B2CF9AE}" pid="10" name="Topic">
    <vt:lpwstr/>
  </property>
  <property fmtid="{D5CDD505-2E9C-101B-9397-08002B2CF9AE}" pid="11" name="Team">
    <vt:lpwstr>6;#ITC Team Site|266c735b-a207-4d73-9b04-233fd0cdc188</vt:lpwstr>
  </property>
  <property fmtid="{D5CDD505-2E9C-101B-9397-08002B2CF9AE}" pid="12" name="TeamType">
    <vt:lpwstr>5;#Work Team|bed5c3ad-62ff-4293-848a-f85524d4b261</vt:lpwstr>
  </property>
  <property fmtid="{D5CDD505-2E9C-101B-9397-08002B2CF9AE}" pid="13" name="ResourceType">
    <vt:lpwstr/>
  </property>
  <property fmtid="{D5CDD505-2E9C-101B-9397-08002B2CF9AE}" pid="14" name="_dlc_DocIdItemGuid">
    <vt:lpwstr>441985bb-a67d-4e14-bda4-a6c3605b8cbd</vt:lpwstr>
  </property>
  <property fmtid="{D5CDD505-2E9C-101B-9397-08002B2CF9AE}" pid="15" name="CardType">
    <vt:lpwstr/>
  </property>
  <property fmtid="{D5CDD505-2E9C-101B-9397-08002B2CF9AE}" pid="16" name="ac28b01270a741659ca1702f61e5905d">
    <vt:lpwstr/>
  </property>
  <property fmtid="{D5CDD505-2E9C-101B-9397-08002B2CF9AE}" pid="17" name="hd313e3cdfe647b3a6b09e2e2bc5fac2">
    <vt:lpwstr>Work Team|bed5c3ad-62ff-4293-848a-f85524d4b261</vt:lpwstr>
  </property>
  <property fmtid="{D5CDD505-2E9C-101B-9397-08002B2CF9AE}" pid="18" name="m313429e0e3e4c31a09a513f07c3196b">
    <vt:lpwstr/>
  </property>
  <property fmtid="{D5CDD505-2E9C-101B-9397-08002B2CF9AE}" pid="19" name="TaxCatchAll">
    <vt:lpwstr>5;#Work Team|bed5c3ad-62ff-4293-848a-f85524d4b261;#6;#ITC Team Site|266c735b-a207-4d73-9b04-233fd0cdc188</vt:lpwstr>
  </property>
  <property fmtid="{D5CDD505-2E9C-101B-9397-08002B2CF9AE}" pid="20" name="TaxKeywordTaxHTField">
    <vt:lpwstr/>
  </property>
  <property fmtid="{D5CDD505-2E9C-101B-9397-08002B2CF9AE}" pid="21" name="n098ebb87c784f83a42ec9af1bd9cecf">
    <vt:lpwstr/>
  </property>
  <property fmtid="{D5CDD505-2E9C-101B-9397-08002B2CF9AE}" pid="22" name="b02ef9c9ba2b47a7a966ec85f27fc64b">
    <vt:lpwstr>ITC Team Site|266c735b-a207-4d73-9b04-233fd0cdc188</vt:lpwstr>
  </property>
  <property fmtid="{D5CDD505-2E9C-101B-9397-08002B2CF9AE}" pid="23" name="Owner">
    <vt:lpwstr/>
  </property>
  <property fmtid="{D5CDD505-2E9C-101B-9397-08002B2CF9AE}" pid="24" name="_ip_UnifiedCompliancePolicyUIAction">
    <vt:lpwstr/>
  </property>
  <property fmtid="{D5CDD505-2E9C-101B-9397-08002B2CF9AE}" pid="25" name="_ip_UnifiedCompliancePolicyProperties">
    <vt:lpwstr/>
  </property>
</Properties>
</file>